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C:\Users\CarmenVega\Documents\7 INVITACIONES PUBLICAS\CONVOCATORIAS\INVITACIONES PUBLICAS\VIGENCIA 2023\EQUIPOS DE SEGURIDAD Y SALUD EN EL TRABAJO $1.246\"/>
    </mc:Choice>
  </mc:AlternateContent>
  <xr:revisionPtr revIDLastSave="0" documentId="13_ncr:1_{0137D504-A840-48C2-A5FF-144BB93AEFB2}" xr6:coauthVersionLast="36" xr6:coauthVersionMax="36" xr10:uidLastSave="{00000000-0000-0000-0000-000000000000}"/>
  <bookViews>
    <workbookView xWindow="0" yWindow="0" windowWidth="28800" windowHeight="11325" activeTab="7" xr2:uid="{CCB65EED-9804-467E-B49F-B26DB2174295}"/>
  </bookViews>
  <sheets>
    <sheet name="BACTERIOLOGIA " sheetId="1" r:id="rId1"/>
    <sheet name="BIOLOGIA " sheetId="2" r:id="rId2"/>
    <sheet name="QUIMICA" sheetId="4" r:id="rId3"/>
    <sheet name="GEOGRAFIA " sheetId="5" r:id="rId4"/>
    <sheet name="ING AMBIENTAL " sheetId="7" r:id="rId5"/>
    <sheet name="FISICA " sheetId="12" r:id="rId6"/>
    <sheet name="ING ALIMENTOS " sheetId="10" r:id="rId7"/>
    <sheet name="SST " sheetId="9"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9" l="1"/>
  <c r="K12" i="9"/>
  <c r="K7" i="9"/>
  <c r="K6" i="9"/>
  <c r="J22" i="10"/>
  <c r="H22" i="10"/>
  <c r="F22" i="10"/>
  <c r="K6" i="10"/>
  <c r="K7" i="10"/>
  <c r="K8" i="10"/>
  <c r="K9" i="10"/>
  <c r="K10" i="10"/>
  <c r="K11" i="10"/>
  <c r="K12" i="10"/>
  <c r="K13" i="10"/>
  <c r="K14" i="10"/>
  <c r="K15" i="10"/>
  <c r="K16" i="10"/>
  <c r="K17" i="10"/>
  <c r="K18" i="10"/>
  <c r="K19" i="10"/>
  <c r="K20" i="10"/>
  <c r="K21" i="10"/>
  <c r="K5" i="10"/>
  <c r="J17" i="12"/>
  <c r="J18" i="12"/>
  <c r="J19" i="12"/>
  <c r="J20" i="12"/>
  <c r="J21" i="12"/>
  <c r="J22" i="12"/>
  <c r="J23" i="12"/>
  <c r="J16" i="12"/>
  <c r="J7" i="12"/>
  <c r="J8" i="12"/>
  <c r="J9" i="12"/>
  <c r="J10" i="12"/>
  <c r="J11" i="12"/>
  <c r="J12" i="12"/>
  <c r="J13" i="12"/>
  <c r="J14" i="12"/>
  <c r="J6" i="12"/>
  <c r="G6" i="12"/>
  <c r="K6" i="7"/>
  <c r="K7" i="7"/>
  <c r="L7" i="7" s="1"/>
  <c r="K5" i="7"/>
  <c r="F8" i="7"/>
  <c r="K9" i="5"/>
  <c r="H9" i="5"/>
  <c r="K6" i="5"/>
  <c r="K7" i="5"/>
  <c r="K8" i="5"/>
  <c r="K5" i="5"/>
  <c r="K12" i="4"/>
  <c r="K7" i="4"/>
  <c r="K8" i="4"/>
  <c r="K9" i="4"/>
  <c r="K10" i="4"/>
  <c r="K11" i="4"/>
  <c r="K6" i="4"/>
  <c r="K6" i="2"/>
  <c r="K7" i="2"/>
  <c r="K8" i="2"/>
  <c r="K5" i="2"/>
  <c r="K5" i="1"/>
  <c r="F6" i="10" l="1"/>
  <c r="F7" i="10"/>
  <c r="F8" i="10"/>
  <c r="F9" i="10"/>
  <c r="F10" i="10"/>
  <c r="F11" i="10"/>
  <c r="F12" i="10"/>
  <c r="F13" i="10"/>
  <c r="F14" i="10"/>
  <c r="F15" i="10"/>
  <c r="F16" i="10"/>
  <c r="F17" i="10"/>
  <c r="F18" i="10"/>
  <c r="F19" i="10"/>
  <c r="F20" i="10"/>
  <c r="F21" i="10"/>
  <c r="F13" i="9"/>
  <c r="F12" i="9"/>
  <c r="F7" i="9"/>
  <c r="J8" i="7"/>
  <c r="H8" i="7"/>
  <c r="J10" i="5"/>
  <c r="H10" i="5"/>
  <c r="F6" i="1"/>
  <c r="H12" i="9" l="1"/>
  <c r="H13" i="9" s="1"/>
  <c r="J5" i="7"/>
  <c r="H14" i="9" l="1"/>
  <c r="H15" i="9" s="1"/>
  <c r="G17" i="12"/>
  <c r="G18" i="12"/>
  <c r="G19" i="12"/>
  <c r="G20" i="12"/>
  <c r="G21" i="12"/>
  <c r="G22" i="12"/>
  <c r="G23" i="12"/>
  <c r="G16" i="12"/>
  <c r="G7" i="12"/>
  <c r="G8" i="12"/>
  <c r="G9" i="12"/>
  <c r="G10" i="12"/>
  <c r="G11" i="12"/>
  <c r="G12" i="12"/>
  <c r="G13" i="12"/>
  <c r="G14" i="12"/>
  <c r="G24" i="12" l="1"/>
  <c r="G25" i="12" s="1"/>
  <c r="G26" i="12" s="1"/>
  <c r="F14" i="9"/>
  <c r="F15" i="9" s="1"/>
  <c r="J6" i="9" l="1"/>
  <c r="H6" i="9"/>
  <c r="F6" i="9"/>
  <c r="F8" i="9" s="1"/>
  <c r="L21" i="10" l="1"/>
  <c r="J21" i="10"/>
  <c r="H21" i="10"/>
  <c r="J20" i="10" l="1"/>
  <c r="H20" i="10"/>
  <c r="L20" i="10"/>
  <c r="J12" i="9" l="1"/>
  <c r="J13" i="9" s="1"/>
  <c r="J14" i="9" s="1"/>
  <c r="J15" i="9" s="1"/>
  <c r="J6" i="10" l="1"/>
  <c r="J7" i="10"/>
  <c r="J8" i="10"/>
  <c r="J9" i="10"/>
  <c r="J10" i="10"/>
  <c r="J11" i="10"/>
  <c r="J12" i="10"/>
  <c r="J13" i="10"/>
  <c r="J14" i="10"/>
  <c r="J15" i="10"/>
  <c r="J16" i="10"/>
  <c r="J17" i="10"/>
  <c r="J18" i="10"/>
  <c r="J19" i="10"/>
  <c r="J5" i="10"/>
  <c r="H6" i="10"/>
  <c r="H7" i="10"/>
  <c r="H8" i="10"/>
  <c r="H9" i="10"/>
  <c r="H10" i="10"/>
  <c r="H11" i="10"/>
  <c r="H12" i="10"/>
  <c r="H13" i="10"/>
  <c r="H14" i="10"/>
  <c r="H15" i="10"/>
  <c r="H16" i="10"/>
  <c r="H17" i="10"/>
  <c r="H18" i="10"/>
  <c r="H19" i="10"/>
  <c r="H5" i="10"/>
  <c r="F5" i="10"/>
  <c r="J23" i="10" l="1"/>
  <c r="J24" i="10" s="1"/>
  <c r="F23" i="10"/>
  <c r="F24" i="10" s="1"/>
  <c r="H23" i="10"/>
  <c r="H24" i="10" s="1"/>
  <c r="L19" i="10" l="1"/>
  <c r="L17" i="10"/>
  <c r="L10" i="10" l="1"/>
  <c r="L13" i="10" l="1"/>
  <c r="L14" i="10" l="1"/>
  <c r="L5" i="10" l="1"/>
  <c r="L6" i="10"/>
  <c r="L7" i="10"/>
  <c r="L8" i="10"/>
  <c r="L9" i="10"/>
  <c r="L11" i="10"/>
  <c r="L12" i="10"/>
  <c r="L15" i="10"/>
  <c r="L16" i="10"/>
  <c r="L18" i="10"/>
  <c r="L22" i="10" l="1"/>
  <c r="L23" i="10" s="1"/>
  <c r="L24" i="10" s="1"/>
  <c r="J7" i="9"/>
  <c r="J8" i="9" s="1"/>
  <c r="J17" i="9"/>
  <c r="J18" i="9" s="1"/>
  <c r="F9" i="9"/>
  <c r="F17" i="9"/>
  <c r="F18" i="9" s="1"/>
  <c r="L7" i="9"/>
  <c r="L17" i="9"/>
  <c r="L18" i="9" s="1"/>
  <c r="L6" i="9"/>
  <c r="L8" i="9" s="1"/>
  <c r="I17" i="12"/>
  <c r="I18" i="12"/>
  <c r="I19" i="12"/>
  <c r="I20" i="12"/>
  <c r="I21" i="12"/>
  <c r="I22" i="12"/>
  <c r="I23" i="12"/>
  <c r="I16" i="12"/>
  <c r="L11" i="4"/>
  <c r="J9" i="7"/>
  <c r="J10" i="7" s="1"/>
  <c r="H11" i="4"/>
  <c r="H12" i="4"/>
  <c r="L12" i="4"/>
  <c r="F7" i="4"/>
  <c r="F8" i="4"/>
  <c r="F9" i="4"/>
  <c r="F10" i="4"/>
  <c r="F11" i="4"/>
  <c r="F12" i="4"/>
  <c r="F6" i="4"/>
  <c r="H6" i="4"/>
  <c r="J11" i="4"/>
  <c r="J12" i="4"/>
  <c r="H7" i="4"/>
  <c r="H8" i="4"/>
  <c r="H9" i="4"/>
  <c r="H10" i="4"/>
  <c r="H13" i="4" l="1"/>
  <c r="F13" i="4"/>
  <c r="L9" i="9"/>
  <c r="L10" i="9" s="1"/>
  <c r="L19" i="9"/>
  <c r="L20" i="9" s="1"/>
  <c r="J9" i="9"/>
  <c r="J10" i="9" s="1"/>
  <c r="F10" i="9"/>
  <c r="H9" i="7"/>
  <c r="H10" i="7" s="1"/>
  <c r="F19" i="9" l="1"/>
  <c r="F20" i="9" s="1"/>
  <c r="J19" i="9"/>
  <c r="J20" i="9" s="1"/>
  <c r="H14" i="4" l="1"/>
  <c r="L10" i="4"/>
  <c r="J10" i="4"/>
  <c r="L9" i="4"/>
  <c r="J9" i="4"/>
  <c r="L8" i="4"/>
  <c r="J8" i="4"/>
  <c r="L7" i="4"/>
  <c r="J7" i="4"/>
  <c r="L6" i="4"/>
  <c r="J6" i="4"/>
  <c r="L8" i="2"/>
  <c r="J8" i="2"/>
  <c r="H8" i="2"/>
  <c r="F8" i="2"/>
  <c r="L7" i="2"/>
  <c r="J7" i="2"/>
  <c r="H7" i="2"/>
  <c r="F7" i="2"/>
  <c r="L6" i="2"/>
  <c r="J6" i="2"/>
  <c r="H6" i="2"/>
  <c r="F6" i="2"/>
  <c r="L5" i="2"/>
  <c r="J5" i="2"/>
  <c r="J9" i="2" s="1"/>
  <c r="F5" i="2"/>
  <c r="H7" i="1"/>
  <c r="H6" i="1"/>
  <c r="H8" i="1" s="1"/>
  <c r="L5" i="1"/>
  <c r="L6" i="1" s="1"/>
  <c r="J5" i="1"/>
  <c r="J6" i="1" s="1"/>
  <c r="H5" i="1"/>
  <c r="F5" i="1"/>
  <c r="L9" i="2" l="1"/>
  <c r="H9" i="2"/>
  <c r="F9" i="2"/>
  <c r="J13" i="4"/>
  <c r="J14" i="4" s="1"/>
  <c r="J15" i="4" s="1"/>
  <c r="L13" i="4"/>
  <c r="L14" i="4" s="1"/>
  <c r="L15" i="4" s="1"/>
  <c r="H15" i="4"/>
  <c r="F14" i="4"/>
  <c r="F15" i="4" s="1"/>
  <c r="F10" i="2"/>
  <c r="F11" i="2" s="1"/>
  <c r="J10" i="2"/>
  <c r="J11" i="2" s="1"/>
  <c r="H10" i="2"/>
  <c r="H11" i="2" s="1"/>
  <c r="F7" i="1"/>
  <c r="F8" i="1" s="1"/>
  <c r="J7" i="1"/>
  <c r="J8" i="1" s="1"/>
  <c r="L7" i="1"/>
  <c r="L8" i="1" s="1"/>
  <c r="L10" i="2" l="1"/>
  <c r="L11" i="2" s="1"/>
  <c r="K6" i="12" l="1"/>
  <c r="L5" i="5"/>
  <c r="L5" i="7"/>
  <c r="L8" i="7" s="1"/>
  <c r="L6" i="7"/>
  <c r="L6" i="5"/>
  <c r="L7" i="5"/>
  <c r="L8" i="5"/>
  <c r="H17" i="9"/>
  <c r="H18" i="9" s="1"/>
  <c r="H7" i="9"/>
  <c r="H8" i="9" s="1"/>
  <c r="F7" i="7"/>
  <c r="J6" i="7"/>
  <c r="H5" i="7"/>
  <c r="H6" i="7"/>
  <c r="H7" i="7"/>
  <c r="J7" i="7"/>
  <c r="F5" i="7"/>
  <c r="F6" i="7"/>
  <c r="H5" i="5"/>
  <c r="H6" i="5"/>
  <c r="H7" i="5"/>
  <c r="H8" i="5"/>
  <c r="J5" i="5"/>
  <c r="J6" i="5"/>
  <c r="J7" i="5"/>
  <c r="J8" i="5"/>
  <c r="J9" i="5"/>
  <c r="F5" i="5"/>
  <c r="F6" i="5"/>
  <c r="F7" i="5"/>
  <c r="F8" i="5"/>
  <c r="K7" i="12"/>
  <c r="K8" i="12"/>
  <c r="K9" i="12"/>
  <c r="K10" i="12"/>
  <c r="K11" i="12"/>
  <c r="K12" i="12"/>
  <c r="K13" i="12"/>
  <c r="K14" i="12"/>
  <c r="K16" i="12"/>
  <c r="K17" i="12"/>
  <c r="K18" i="12"/>
  <c r="K19" i="12"/>
  <c r="K20" i="12"/>
  <c r="K21" i="12"/>
  <c r="K22" i="12"/>
  <c r="K23" i="12"/>
  <c r="I6" i="12"/>
  <c r="I7" i="12"/>
  <c r="I8" i="12"/>
  <c r="I9" i="12"/>
  <c r="I10" i="12"/>
  <c r="I11" i="12"/>
  <c r="I12" i="12"/>
  <c r="I13" i="12"/>
  <c r="I14" i="12"/>
  <c r="L9" i="7" l="1"/>
  <c r="L10" i="7" s="1"/>
  <c r="I24" i="12"/>
  <c r="K24" i="12"/>
  <c r="K25" i="12" s="1"/>
  <c r="K26" i="12" s="1"/>
  <c r="H9" i="9"/>
  <c r="H10" i="9" s="1"/>
  <c r="F9" i="7"/>
  <c r="F10" i="7" s="1"/>
  <c r="H11" i="5"/>
  <c r="H12" i="5" s="1"/>
  <c r="J11" i="5"/>
  <c r="J12" i="5" s="1"/>
  <c r="H19" i="9" l="1"/>
  <c r="H20" i="9" s="1"/>
  <c r="I25" i="12"/>
  <c r="I26" i="12" s="1"/>
  <c r="L12" i="9"/>
  <c r="L13" i="9" s="1"/>
  <c r="L14" i="9" l="1"/>
  <c r="L15" i="9" s="1"/>
  <c r="F9" i="5" l="1"/>
  <c r="F10" i="5" s="1"/>
  <c r="L9" i="5"/>
  <c r="L10" i="5" s="1"/>
  <c r="L11" i="5" l="1"/>
  <c r="L12" i="5" s="1"/>
  <c r="F11" i="5"/>
  <c r="F12" i="5" s="1"/>
</calcChain>
</file>

<file path=xl/sharedStrings.xml><?xml version="1.0" encoding="utf-8"?>
<sst xmlns="http://schemas.openxmlformats.org/spreadsheetml/2006/main" count="353" uniqueCount="134">
  <si>
    <t>CANTIDAD</t>
  </si>
  <si>
    <t>DESCRIPCIÓN DE EQUIPOS</t>
  </si>
  <si>
    <t>P3.8.5 Tubo de Thomson
P3.8.5.1 Estudio de la desviación de electrones en campos eléctricos y
magnéticos
P3.8.5.2 Montaje de un filtro de velocidad (filtro de Wien) para determinar la carga específica del electrón</t>
  </si>
  <si>
    <t>Tubo de desviación de electrones</t>
  </si>
  <si>
    <t>Portatubo</t>
  </si>
  <si>
    <t>Fuente de alimentacion de alta tensión, 10 kV</t>
  </si>
  <si>
    <t>52170NA</t>
  </si>
  <si>
    <t>Cable de seguridad, 25 cm, rojo</t>
  </si>
  <si>
    <t>Cable de seguridad para experimentación 50 cm, rojo</t>
  </si>
  <si>
    <t>Cable de seguridad para experimentación 50 cm, azul</t>
  </si>
  <si>
    <t>Cable de seguridad, 100 cm, rojo</t>
  </si>
  <si>
    <t>Cable de seguridad, 100 cm, azúl</t>
  </si>
  <si>
    <t>Cable de seguridad, 100 cm, negro</t>
  </si>
  <si>
    <t>P6.1.2 Experimento de Millikan
P6.1.2.1 Determinación de la carga elemental eléctrica según Millikan y
comprobación de la cuantización de la carga - Medición de la tensión de
suspensión y la velocidad descenso</t>
  </si>
  <si>
    <t xml:space="preserve">Aparato de Millikan </t>
  </si>
  <si>
    <t xml:space="preserve">Alimentación para el aparato de Millikan </t>
  </si>
  <si>
    <t xml:space="preserve">559421NA </t>
  </si>
  <si>
    <t xml:space="preserve">Contador S </t>
  </si>
  <si>
    <t xml:space="preserve">575471NA </t>
  </si>
  <si>
    <t xml:space="preserve">Par de cables 100 cm, rojo/azul </t>
  </si>
  <si>
    <t xml:space="preserve">Sensor-CASSY 2 wifi </t>
  </si>
  <si>
    <t xml:space="preserve">524013WNA </t>
  </si>
  <si>
    <t xml:space="preserve">CASSY Lab 2 </t>
  </si>
  <si>
    <t xml:space="preserve">Unidad Timer </t>
  </si>
  <si>
    <t xml:space="preserve">Cable de experimentación, 19A, 50 cm, rojo </t>
  </si>
  <si>
    <t xml:space="preserve">REFERENCIA </t>
  </si>
  <si>
    <t xml:space="preserve">CANTIDAD </t>
  </si>
  <si>
    <t xml:space="preserve">VALOR UNITARIO </t>
  </si>
  <si>
    <t xml:space="preserve">VALOR TOTAL </t>
  </si>
  <si>
    <t xml:space="preserve">PROMEDIO </t>
  </si>
  <si>
    <t xml:space="preserve">COTIZACIÓN 1 </t>
  </si>
  <si>
    <t>COTIZACIÓN 2</t>
  </si>
  <si>
    <r>
      <rPr>
        <b/>
        <sz val="12"/>
        <color theme="1"/>
        <rFont val="Arial"/>
        <family val="2"/>
      </rPr>
      <t>CABINA EXTRACTORA DE GASES PARA ACIDOS Y ALCALIS FUERTES- AUTOMATICA – DIGITAL:</t>
    </r>
    <r>
      <rPr>
        <sz val="12"/>
        <color theme="1"/>
        <rFont val="Arial"/>
        <family val="2"/>
      </rPr>
      <t xml:space="preserve"> 
Cabina extractora de gases de alta resistencia química construida internamente en polipropileno de una sola pieza / bafles internos en polipropileno  /  pantalla LCD / Velocidad de ingreso de aire: Norma internacional &gt;0.50 m/s ó 100 fpm con una apertura de 45 cm del área de trabajo./Nivel de ruido: &lt;60 dB al inicio de arranque de ventilador (Sujeto a condiciones acústicas del entorno) */ conexión a ventilador externo / superficie en resina fenolica de alta resistencia quimica / diametro salida extracción  10” – Ancho 120 cm.  Dimensiones (Ancho x Prof. x Alt. cm) Externas 120 x 80 x 150 cm  / Internas 93 x 55 x 123 cm 
Base tipo gabinete ventilado con 1 entrepaño y dos puertas construido en acero electro galvanizado recubierto con pintura epoxi poliéster secado al horno – Recubrimiento interno en polipropileno y conexión al sistema de extracción para almacenamiento de ácidos y álcalis fuertes . Altura 80 cm.  – Ancho 120 cm. 
Incluye: Kit de instalación: Ventilador en fibra de vidrio con resina antiácida de alta resistencia química, aspas totalmente construidas en polipropileno, con motor de 1 HP.Conexión  eléctrica de 220V 60 Hz / 8 metros de ducto en fibra de vidrio de 10” / 3 codos en fibra de vidrio 
Cumplimiento de Normas internacionales: •ANSI/ASHRAE STANDARD 110-1995 •	EUROPEAN UNION STANDARD  EN 14175 -3 • UL 1805: STANDARD FOR LABORATORY HOODS AND CABINETS • UL 3101-1: ELECTRICAL EQUIPMENT FOR LABORATORY • EUROPEAN UNION STANDARD  EN 14175 -3</t>
    </r>
  </si>
  <si>
    <r>
      <rPr>
        <b/>
        <sz val="12"/>
        <color theme="1"/>
        <rFont val="Arial"/>
        <family val="2"/>
      </rPr>
      <t>MESÓN PERIMETRAL:</t>
    </r>
    <r>
      <rPr>
        <sz val="12"/>
        <color theme="1"/>
        <rFont val="Arial"/>
        <family val="2"/>
      </rPr>
      <t xml:space="preserve"> Mesón de 1 metro de largo  x 70 cm de fondo x 1 metro de altura. Base rígida contruida en bloque resanada en cemento. Superficie interior y exterior pulida, extucada y pintada. Placa superficial vaciada en granito blanco con recubrimiento en resina epóxica. 
Dimensiones: 0.70m de ancho x 1.0 m de largo x 1.0 m de alto.
Incluye instalación </t>
    </r>
  </si>
  <si>
    <t xml:space="preserve">COTIZACIÓN 3 </t>
  </si>
  <si>
    <t xml:space="preserve">1.DEPARTAMENTO DE BACTERIOLOGÍA </t>
  </si>
  <si>
    <t xml:space="preserve">ÍTEM </t>
  </si>
  <si>
    <t>1.1</t>
  </si>
  <si>
    <r>
      <rPr>
        <b/>
        <sz val="12"/>
        <rFont val="Arial"/>
        <family val="2"/>
      </rPr>
      <t xml:space="preserve">CENTRIFUGA REFRIGERADA MULTIPROPOSITO CON ROTOR BASCULANTE PARA 8 TUBOS DE 15 ML Y 4 TUBOS DE 50 ML CON ADAPATADORES. </t>
    </r>
    <r>
      <rPr>
        <sz val="12"/>
        <rFont val="Arial"/>
        <family val="2"/>
      </rPr>
      <t xml:space="preserve">
Especificaciones:
Máx. FCR con rotor basculante: 3000 x g
Velocidad: 100 - 4.400 rpm (100rpm pasos)
Tiempo de aceleración: ≤20 s
Tiempo de deceleración: ≤28 s
Temporizador: 0 – 99 min, con función de marcha permanente
Función de frenado: Sí
Nivel de ruido: &lt;46 dB(A) con rotor basculante
Rango de Temperatura: -9 °C a 40 °C
Con opción de Rotores intercambiables. 
Refrigeración continua que mantiene la temperatura constante tras la finalización del ciclo – sus muestras permanecen refrigeradas.
Garantía extendida de 3 años contra defectos de fábrica</t>
    </r>
  </si>
  <si>
    <t xml:space="preserve">SUBTOTAL </t>
  </si>
  <si>
    <t>IVA  19%</t>
  </si>
  <si>
    <t xml:space="preserve">TOTAL </t>
  </si>
  <si>
    <t>2.1</t>
  </si>
  <si>
    <r>
      <t xml:space="preserve">ESTEREOMICROSCOPIO CON BARRA O DE BRAZO, TRIOCULAR CON PASO DE LUZ 50/50: </t>
    </r>
    <r>
      <rPr>
        <sz val="12"/>
        <rFont val="Arial"/>
        <family val="2"/>
      </rPr>
      <t>Rango de magnificación 6.3x a 50x sin lente frontal (distancia de trabajo de 92 mm), y de 2.5x a 20x con lente de 0,4x (distancia de trabajo de 211 mm). Sistema de iluminación reflejada por medio de anillo LED.  
Características: 
- Estereomicroscopio con óptica tipo Greenough
- Zoom de 8:1 corregido Apocromáticamente
- Rango de Magnificación desde 6,3x hasta 50x 
- Magnificaciones desde 2X hasta 250X con óptica intercambiable
-Distancia de trabajo 92 mm; hasta 287 mm con óptica intercambiable
- Ángulo de observación de 35° 
- Ajuste interpupilar de 55 - 75 mm
-Oculares 10x/23 Br. foc
-Fototubo 50/50, con adaptador 60N de 0,5X
-Resolución máxima de 210 Lp/mm en versión básica; hasta 420 Lp/mm con óptica intercambiable
-Funda protectora
-Luz Reflejada por medio de Anillo LED.
-Sistema de lente frontal mínimo de 0,4x FWD 211mm 
-Estativo con brazo saliente doble de aproximadamente 670 mm x 200 mm x 170 mm, 360 - 690 mm de voladizo (medido con el soporte) y ángulo de azimut de 360° variable de forma progresiva con una carga de minimo 8 kg; incluye un cabezal basculante y giratorio, columna vertical con tornillo de montaje y anillo de seguridad de alturas 
-Pie de mesa mínimo de 350 mm x 350 mm x 50 mm, con orificio central para atornillar</t>
    </r>
  </si>
  <si>
    <t>2.2</t>
  </si>
  <si>
    <r>
      <rPr>
        <b/>
        <sz val="12"/>
        <rFont val="Arial"/>
        <family val="2"/>
      </rPr>
      <t>CAMÁRA DE ELECTROFORESIS HORIZONTAL CON  FUENTE DE PODER.</t>
    </r>
    <r>
      <rPr>
        <sz val="12"/>
        <rFont val="Arial"/>
        <family val="2"/>
      </rPr>
      <t xml:space="preserve"> 
-Área de gel: 130*150mm/130*200mm
-Rendimiento de la muestra: 14, 18, 26 dientes
-Longitud de onda de la luz azul: 470nm
-Volumen de tampón: 800 ml
-Dispositivo integrado de monitoreo de luz azul en tiempo real sobre la base del producto, permite observar la condición de la banda electroforética en tiempo real durante el proceso de electroforesis.
-Cubierta superior anti-luz azul tipo flip puede filtrar completamente la luz azul, permitiéndonos ver bandas electroforéticas claras.
-La cubierta superior se puede abrir cuando no se necesita monitoreo para desempeñar un papel en la disipación de calor.
-Gran volumen de muestra, se pueden someter a electroforesis hasta 200 muestras a la vez.
-Electrodo móvil: Es más fácil de reparar y reemplazar.
-La perilla de ajuste de nivel inferior puede ajustar el estado de nivel del tanque de electroforesis.
-Incluye: Fuente de poder 
-Salida paralela: 4 grupos
-Rango de entrada: 110-250 V es adecuado para diferentes países y regiones.
-Rango de salida: 5-600v (1v) 1-600ma (1ma) 5-300w (1w)
Garantía de 3 años contra defectos de fábrica</t>
    </r>
  </si>
  <si>
    <t>2.3</t>
  </si>
  <si>
    <r>
      <rPr>
        <b/>
        <sz val="12"/>
        <rFont val="Arial"/>
        <family val="2"/>
      </rPr>
      <t>AUTOCLAVE HORIZONTAL AUTOMÁTICA DE SOBREMESA</t>
    </r>
    <r>
      <rPr>
        <sz val="12"/>
        <rFont val="Arial"/>
        <family val="2"/>
      </rPr>
      <t xml:space="preserve">
-Capacidad 40 Litros 
-Pantalla Touch a todo color 3.5"
-Rango de temperatura de trabajo de 105°C a 138°C. Esterilización a 121°C y 134°C  
-Panel de control digital, Control microprocesado de alta precisión para resultados perfectos de esterilización.
Sistema de esterilización automático. Sistema de secado automático para solidos básico con puerta abierta (Opcional secado mejorado por bomba de vacío). Indicador de temperatura visual. Indicador de presión visual.
-Bandeja en acero inoxidable / Dimensiones internas Ø 310 x profundidad 500 mm.
-Reservorio integrado para llenado automático y recirculación de agua (no recomendado para cargas contaminadas).
-Secado básico por bomba de aire y filtro microbiológico.
-Indicadores (alarma) visuales y audibles de seguridad: Sobre presión en la cámara, Alta temperatura en la cámara,  falta de agua, falla de ciclo durante la esterilización, Alerta parada de emergencia, Alerta de puerta abierta, Alerta tiempo prolongado de Calentamiento, Alerta de fin de ciclo.
-Voltaje de alimentación 220 VAC/60Hz.
- Incluye 2 metros de manguera de alta temperatura, 
Manual en idioma español, Bandeja en acero inoxidable. 
-Cumplimiento de normas internacionales: ASME sec VIII  , DIN 58951, ISO 17665-1:2006 IEC/UL/EN61010-1, IEC 61010-2-040, EN 61326
-Certificación  ISO 9001: 2015 </t>
    </r>
  </si>
  <si>
    <t>2.4</t>
  </si>
  <si>
    <r>
      <rPr>
        <b/>
        <sz val="12"/>
        <rFont val="Arial"/>
        <family val="2"/>
      </rPr>
      <t xml:space="preserve">BALANZA SOLO PESO DIGITAL DE 30 KG. </t>
    </r>
    <r>
      <rPr>
        <sz val="12"/>
        <rFont val="Arial"/>
        <family val="2"/>
      </rPr>
      <t xml:space="preserve">
- Capacidad: 30kg / d=2g
- Posee doble display
- Suma productos pesados
- Puerto RS232 para transmisión a PC (cable incluido)
- Carcasa en ABS de alta resistencia
- Display LED</t>
    </r>
  </si>
  <si>
    <t>3.DEPARTAMENTO DE QUIMICA</t>
  </si>
  <si>
    <t>3.1</t>
  </si>
  <si>
    <r>
      <rPr>
        <b/>
        <sz val="12"/>
        <color theme="1"/>
        <rFont val="Arial"/>
        <family val="2"/>
      </rPr>
      <t xml:space="preserve">
REFRACTÓMETRO DIGITAL:</t>
    </r>
    <r>
      <rPr>
        <sz val="12"/>
        <color theme="1"/>
        <rFont val="Arial"/>
        <family val="2"/>
      </rPr>
      <t xml:space="preserve"> 
Resolución 0.01/0.001 Bx, Pantalla Touch.
Especificaciones: 
-	Rango de medida (°Brix): 0 – 100
-	Escamas: Índice de refracción (1,30 - 1,70); Azúcar (0 - 100 ºBrix); 100 
-	Exactitud: ±0,02 °Bx; ±0,00002 nD
-	Resolución: 0,01 / 0,001 °Bx; 0,000001 nD
-	Tiempo de leer: 4 segundos
-	Display LCD de 7"
-	Interfaces: RS232
-	Fuente de luz: LED (589 nm) durante 100 000 h
-	Memoria: 4000 valores
-	IR de precisión: ±0,000005 nD
-	Prisma: Barrera contra derrames de acero inoxidable zafiro 316 PEEK
-	Rango de compensación de temperatura: 5 - 80 °C
-	Sensor de temperatura: ±0,03 °C
-	Precisión del sensor de temperatura: ±0,03 °C
-	Estabilidad de la temperatura: ±0,02 ºC
-	Fuente de alimentación: 100 - 240 VCA/50 - 60 Hz
-	Rango de temperatura:  Ambiente: 5-40°C
-	Muestra: 5-95°C
-	Peltier: 0°C o 10°C por debajo de la T ambiente, lo que sea mayor a 80°C (para rendimiento AUS32 20°C es obligatorio)
-	AG Fluids (°Brix): 10 - 40°C
-	Usuario: Coeficiente simple (unidades/°C) o función polinomial
-	Sello de prisma: FDA/USP Componentes húmedos según USP Clase VI
-	Conexiones: 3 x USB (A), 1 x Ethernet, RS232 (mediante adaptador USB opcional)
-	Corriente: Instrumento: 24V DC, ±5%, &lt;2A 
-	PSU externo: 100-240V, 50-60Hz (incluido)
-	Garantía de 1 año cintra defectos de fabricación. 
-	Incluye: Instalación, puesta en marcha y capacitación en la operación del equipo.
-	Mantenimiento preventivo y calibración durante el año de garantía.</t>
    </r>
  </si>
  <si>
    <t>3.2</t>
  </si>
  <si>
    <r>
      <rPr>
        <b/>
        <sz val="12"/>
        <color theme="1"/>
        <rFont val="Arial"/>
        <family val="2"/>
      </rPr>
      <t>CALORIMETRO DE JOULEº EN ALUMINIO CON TAPA PLASTICA.</t>
    </r>
    <r>
      <rPr>
        <sz val="12"/>
        <color theme="1"/>
        <rFont val="Arial"/>
        <family val="2"/>
      </rPr>
      <t xml:space="preserve">
Utilizado para la determinación del calor específico en sólidos y líquidos.
Materiales: Fabricado con dos vasos de aislamiento térmico en corcho, tapa en acrílico con tres bananas de conexión, dos resistencias de diferente valor de ohmios y un agitador.
Posee entre la terminal 1a y 3a una resistencia de 3 ohmios; entre la 2a y 3a de 9 ohmios.
Dimensiones: Altura 100 mm, radio del cilindro 50 mm.
Incluye Termómetro </t>
    </r>
  </si>
  <si>
    <t>3.3</t>
  </si>
  <si>
    <r>
      <rPr>
        <b/>
        <sz val="12"/>
        <color theme="1"/>
        <rFont val="Arial"/>
        <family val="2"/>
      </rPr>
      <t xml:space="preserve">TERMOSTATOS BAÑO RECIRCULADO CON CALENTAMIENTO. 
ESPECIFICACIONES TECNICAS:
</t>
    </r>
    <r>
      <rPr>
        <sz val="12"/>
        <color theme="1"/>
        <rFont val="Arial"/>
        <family val="2"/>
      </rPr>
      <t>Volumen del baño: 5 Lts
Control PID por microprocesador.
Rango de temperatura: Amb. +10°C a +150°C
Estabilidad de temperatura: 0.05°C
Tiempo de calentamiento hasta 70°C: 15 min
Puerto RS-232 y puerto USB integrados para control
externo y recopilación de datos.
Dimensiones:
Apertura de baño/ profundidad (WxL, D): 150×99, 160mm
Externas (WxLxH): 228×395×424 mm
Peso neto: 12,5 Kg
Requerimientos eléctricos: 120 V, 60 Hz, 8.6 Amp</t>
    </r>
  </si>
  <si>
    <t>3.4</t>
  </si>
  <si>
    <t xml:space="preserve">SET DE VIDRIERIA COMPLETO PARA MICRODESTILACIÓN CON BALON DE 50 mL. </t>
  </si>
  <si>
    <t>3.5</t>
  </si>
  <si>
    <r>
      <rPr>
        <b/>
        <sz val="12"/>
        <color theme="1"/>
        <rFont val="Arial"/>
        <family val="2"/>
      </rPr>
      <t xml:space="preserve">SHAKER - AGITADOR ORBITAL DIGITAL CON PLATAFORMA UNIVERSAL DE RODILLOS. </t>
    </r>
    <r>
      <rPr>
        <sz val="12"/>
        <color theme="1"/>
        <rFont val="Arial"/>
        <family val="2"/>
      </rPr>
      <t xml:space="preserve">
Rango de velocidad: 100-500 rpm
Pantalla de velocidad: LCD
Motor CC sin escobillas sin mantenimiento.
Temporizador: 1min-19h59min
Voltaje	100-240 V, 50/60 Hz</t>
    </r>
  </si>
  <si>
    <t>3.6</t>
  </si>
  <si>
    <t>3.7</t>
  </si>
  <si>
    <t>MANTA DE CALENTAMIENTO PARA BALON DE 500 mL, 380°C, DIGITAL CON AGITACION MAGNETICA APROX 200 - 1400 rpm</t>
  </si>
  <si>
    <r>
      <t xml:space="preserve">
</t>
    </r>
    <r>
      <rPr>
        <b/>
        <sz val="12"/>
        <color theme="1"/>
        <rFont val="Arial"/>
        <family val="2"/>
      </rPr>
      <t xml:space="preserve">AGITADOR MAGNÉTICO CON PLACA CALEFACTORA, TEMP. 380 C </t>
    </r>
    <r>
      <rPr>
        <sz val="12"/>
        <color theme="1"/>
        <rFont val="Arial"/>
        <family val="2"/>
      </rPr>
      <t xml:space="preserve">
Características del producto:
La pantalla LCD de alta resolución muestra la temperatura y la velocidad reales.
Cubierta de aluminio con placa de trabajo de cerámica, permite una transferencia de calor inmediata.
Control de temperatura digital con máx. temperatura a 380C.
Control de velocidad digital con máx. velocidad hasta 1500rpm.
Máx. cantidad de agitación de H2O a 5L.
Dimensión de la placa de trabajo [An  Al]: 140140mm
Posiciones de agitación: 1
Máx. barra magnética [longitud]: 50 mm
Rango de velocidad: 200-1500rpm
Rango de temperatura de calentamiento: Temperatura ambiente: +5ºC-380ºC
Precisión de visualización de temperatura: 0,1ºC
Sensor de temperatura externo: PT1000 (precisión 0,5ºC)
Precisión de control del sensor: 20rpm
Salida nominal del motor: 1.8W
Energía: 510W
Salida de calefacción: 500W
Voltaje: 100-120/200-240 V, 50/60 Hz
Dimensión [An.  Pr.  Al.] : 320180108mm
Peso: 2,2 kg
Temperatura ambiente y humedad admisibles: 5-40ºC, 80%HR</t>
    </r>
  </si>
  <si>
    <r>
      <rPr>
        <b/>
        <sz val="12"/>
        <color theme="1"/>
        <rFont val="Arial"/>
        <family val="2"/>
      </rPr>
      <t>TABLA DE COLORES DE MUNSELL EDICIÓN REVISADA:</t>
    </r>
    <r>
      <rPr>
        <sz val="12"/>
        <color theme="1"/>
        <rFont val="Arial"/>
        <family val="2"/>
      </rPr>
      <t xml:space="preserve">
-	Carpeta durable
-	440 patrones de color
-	Datos Munsell
-	Paginas resistentes a condiciones de campo</t>
    </r>
  </si>
  <si>
    <r>
      <rPr>
        <b/>
        <sz val="12"/>
        <color theme="1"/>
        <rFont val="Arial"/>
        <family val="2"/>
      </rPr>
      <t xml:space="preserve">SALINOMETRO DIGITAL: </t>
    </r>
    <r>
      <rPr>
        <sz val="12"/>
        <color theme="1"/>
        <rFont val="Arial"/>
        <family val="2"/>
      </rPr>
      <t xml:space="preserve">
-	Parámetros de medición: Salinidad, Contenido en cloro, Peso específico, Temperatura.                                             
-	Refractómetro digital de cloruro sódico con rangos de medición de peso específico, el contenido de cloruro e índice de refracción.                
-	Rango de medición Salinidad 0 ... 100 ‰ (ppt)
-	Contenido en cloro 0 ... 57 ‰ (ppt)
-	Peso específico 1,000 ... 1,070
-	Índice de refracción 1,3330 ... 1,3530 nD
-	Temperatura 0 ... 40 °C
-	Resolución Salinidad 1 ‰ (ppt)
-	Contenido en cloro 1 ‰ (ppt)
-	Peso específico 0,001
-	Índice de refracción 0,0001nD
-	Temperatura 0,1 °C
-	Precisión Salinidad ±2 ‰ (ppt)
-	Contenido en cloro ±2 ‰ (ppt)
-	Peso específico ±0,002
-	Índice de refracción ±0,0003 nD
-	Temperatura ±0,5 °C</t>
    </r>
  </si>
  <si>
    <r>
      <rPr>
        <b/>
        <sz val="12"/>
        <color theme="1"/>
        <rFont val="Arial"/>
        <family val="2"/>
      </rPr>
      <t>LUXÓMETRO HUMIDIMETRO PHMETRO COMBINADO PARA SUELO:</t>
    </r>
    <r>
      <rPr>
        <sz val="12"/>
        <color theme="1"/>
        <rFont val="Arial"/>
        <family val="2"/>
      </rPr>
      <t xml:space="preserve">
-	Medidor analógico. pH: 3,5 a 8  
-	Humidad: 1 a 10                                  
-	Flujo de luz: de 0 a 2 000 Lux    
-	Dimensión (con sonda): 300 x 55 x 40 mm                                         
-	Masse: 64 g</t>
    </r>
  </si>
  <si>
    <r>
      <rPr>
        <b/>
        <sz val="12"/>
        <color theme="1"/>
        <rFont val="Arial"/>
        <family val="2"/>
      </rPr>
      <t xml:space="preserve">SNORKELS Y CARETAS PROFESIONALES: </t>
    </r>
    <r>
      <rPr>
        <sz val="12"/>
        <color theme="1"/>
        <rFont val="Arial"/>
        <family val="2"/>
      </rPr>
      <t xml:space="preserve">
-	Material: Caucho sintético y plástico
-	Tamaño Aprox: 40 cm
-	Peso Aprox: Máscara de buceo 155 g. aprox.
-	Snorkel 134 g. aprox.
-	Circunferencia de la cabeza: desde 20.3 - 43.2cm (sin estirar)
-	Hebilla del tubo ajustable y tubo flexible.
-	Correa de la Máscara flexible 
-	Boquilla de silicona no tóxica</t>
    </r>
  </si>
  <si>
    <t>4.1</t>
  </si>
  <si>
    <t>4.2</t>
  </si>
  <si>
    <t>4.3</t>
  </si>
  <si>
    <t>4.4</t>
  </si>
  <si>
    <t>4.5</t>
  </si>
  <si>
    <t xml:space="preserve">COTIZACIÓN 2 </t>
  </si>
  <si>
    <r>
      <rPr>
        <b/>
        <sz val="12"/>
        <color theme="1"/>
        <rFont val="Arial"/>
        <family val="2"/>
      </rPr>
      <t xml:space="preserve">BALANZA DE PRESICIÓN PARA  LABORATORIO </t>
    </r>
    <r>
      <rPr>
        <sz val="12"/>
        <color theme="1"/>
        <rFont val="Arial"/>
        <family val="2"/>
      </rPr>
      <t xml:space="preserve">
-Campo de pesaje Máx: 2000 g.
-Sensor de carga de alta precisión        
-Lectura: 0,01 g.
-Calibración por pesa externa.
-Unidades de medida seleccionables: g, kg, ct, T, TAR, dr, PKT, GN, TMR, gsm, tlJ, mo, dwt, oz, lb, tlT, ozt, tlH, %.
-Plato de acero inoxidable de 128×128 mm. -Pantalla LCD retroiluminada. Tiempo de estabilización:2 s. Control de protección IP 43. Communication interface RS232, USB-A, USB-B. Alimentacion 100 ÷ 240 V AC 50 / 60 Hz </t>
    </r>
  </si>
  <si>
    <r>
      <rPr>
        <b/>
        <sz val="12"/>
        <color rgb="FF222222"/>
        <rFont val="Arial"/>
        <family val="2"/>
      </rPr>
      <t>TERMORREACTOR PARA DQO CAPACIDAD DE 24 POZOS, 8 PROGRAMAS FIJOS Y 8 DE LIBRE SELECCIÓN.</t>
    </r>
    <r>
      <rPr>
        <sz val="12"/>
        <color rgb="FF222222"/>
        <rFont val="Arial"/>
        <family val="2"/>
      </rPr>
      <t xml:space="preserve">
Apropiado para la determinación de hasta 24 pruebas de cubetas con COD y TOC, así como los contenidos totales de cadmio, cromo, cianuro, hierro, plomo, níquel, nitrógeno, fósforo, plata y cinc.
-	Tipo del termoreactor: Termostato seco con cubierta de seguridad
-	Compartimento de 24 orificios para cubetas de 16 mm de ø
-	Configuración del tiempo de reacción 20 min, 30 min, 60 min, 120 min (a través de programas fijos) 8 programas con parámetros de libre configuración: 0...180 min
-	Configuración de la temperatura 100°C, 120°C, 148°C, 150°C a través de programas fijos 8 programas con parámetros de libre configuración: temperatura ambiente hasta ...170°C
-	Exactitud de regulación: ± 1 °C ± 1 dígito
-	Estabilidad de la temperatura 0,5 K
-	Protección contra sobre temperatura 190°C 
-	Tiempo de precalentamiento con el bloque térmico vacío de 25 C a 100 Caprox. 5 minutos, 120 C aprox. 7 minutos, 148 C aprox. 10 minutos
-	Materiales de la carcasa Cuerpo superior: PC/ABS Blend Cuerpo inferior:
-	PA66 Cubierta protectora: PC Cubierta: PBT GF30
-	Pantalla de LCD para mostrar temperatura y tiempo. Se muestran continuamente los valores deseados y los valores reales del tiempo y la temperatura de calentamiento.
-	Salidas interfase unidireccional RS232 con 2 clavijas Banana para: sensor térmico externo o bien, PC.
-	Suministro eléctrico 115/230 VAC 50/60 Hz, tolerancia admisible del voltaje: 15 % Consumo máxima de energía: 560 W Fusibles: 2 x 6,3 AT.
-	Clase de protección I según DIN VDE 0700, primera parte
-	Normas de seguridad EN 61010-1 EN 61010-2-010 UL 61010-1 CAN/CSAC22.2#61010-1 CAN/CSA C22.2#61010-2-010
Incluye: Cubetas vacías de 16 mm con tapa roscada. Caja x 25unidades</t>
    </r>
  </si>
  <si>
    <r>
      <rPr>
        <b/>
        <sz val="12"/>
        <color rgb="FF222222"/>
        <rFont val="Arial"/>
        <family val="2"/>
      </rPr>
      <t xml:space="preserve">RED DE PLANCTON, MALLA DE 363 ΜM </t>
    </r>
    <r>
      <rPr>
        <sz val="12"/>
        <color rgb="FF222222"/>
        <rFont val="Arial"/>
        <family val="2"/>
      </rPr>
      <t xml:space="preserve">
Especificaciones:
• Diámetro de la boca: 130 mm (5)
• Diámetro del anillo: 180 mm (7)
• Incluye balde Wisconsin a juego y adaptador
• Redes y tiras de balde Nitex® disponibles en 4 tamaños. 80 mm es el más común.
Una red popular y versátil. El cono reductor anterior hace que la filtración sea más eficiente que una red cónica estándar. Consta de un cono reductor anterior; una red filtrante cónica posterior; y adaptador Dolphin™ con balde Wisconsin. Un anillo de red de acero inoxidable lo mantiene abierto donde se unen el cono reductor y la red de filtro. La brida y el cubo son de acero inoxidable.</t>
    </r>
  </si>
  <si>
    <r>
      <rPr>
        <b/>
        <sz val="12"/>
        <color rgb="FF222222"/>
        <rFont val="Arial"/>
        <family val="2"/>
      </rPr>
      <t>RED DE PLANCTON, MALLA DE 35 ΜM.</t>
    </r>
    <r>
      <rPr>
        <sz val="12"/>
        <color rgb="FF222222"/>
        <rFont val="Arial"/>
        <family val="2"/>
      </rPr>
      <t xml:space="preserve"> 
Especificaciones:
• Diámetro de la boca: 130 mm (5)
• Diámetro del anillo: 180 mm (7)
• Incluye balde Wisconsin a juego y adaptador
• Redes y tiras de balde Nitex® disponibles en 4 tamaños. 80 mm es el más común.
Una red popular y versátil. El cono reductor anterior hace que la filtración sea más eficiente que una red cónica estándar. Consta de un cono reductor anterior; una red filtrante cónica posterior; y adaptador Dolphin™ con balde Wisconsin. Un anillo de red de acero inoxidable lo mantiene abierto donde se unen el cono reductor y la red de filtro. La brida y el cubo son de acero inoxidable. </t>
    </r>
  </si>
  <si>
    <t>5.1</t>
  </si>
  <si>
    <t>5.2</t>
  </si>
  <si>
    <t>5.3</t>
  </si>
  <si>
    <t xml:space="preserve">2. DEPARTAMENTO DE BIOLOGÍA </t>
  </si>
  <si>
    <t xml:space="preserve">4. DEPARTAMENTO DE GEOGRAFÍA Y MEDIO AMBIENTE </t>
  </si>
  <si>
    <t xml:space="preserve">5. DEPARTAMENTO DE INGENIERÍA AMBIENTAL </t>
  </si>
  <si>
    <t xml:space="preserve">6.DEPARTAMENTO DE FISICA </t>
  </si>
  <si>
    <t>6.1</t>
  </si>
  <si>
    <t>6.2</t>
  </si>
  <si>
    <t>8. ELEMENTOS DE SEGURIDAD Y SALUD EN EL TRABAJO</t>
  </si>
  <si>
    <t>8.1</t>
  </si>
  <si>
    <t>8.2</t>
  </si>
  <si>
    <t>8.3</t>
  </si>
  <si>
    <t xml:space="preserve">LABORATORIO DE SUELOS Y AGUAS </t>
  </si>
  <si>
    <t xml:space="preserve">LABORATORIO DE NUTRICIÓN ANIMAL </t>
  </si>
  <si>
    <t>7.1</t>
  </si>
  <si>
    <t>7.2</t>
  </si>
  <si>
    <t>7.3</t>
  </si>
  <si>
    <t>7.4</t>
  </si>
  <si>
    <t>7.5</t>
  </si>
  <si>
    <t>7.6</t>
  </si>
  <si>
    <t>7.7</t>
  </si>
  <si>
    <t>7.8</t>
  </si>
  <si>
    <t>7.9</t>
  </si>
  <si>
    <t>7.10</t>
  </si>
  <si>
    <t>7.11</t>
  </si>
  <si>
    <t>7.12</t>
  </si>
  <si>
    <t xml:space="preserve">7. DEPARTAMENTO DE INGENIERÍA DE ALIEMENTOS </t>
  </si>
  <si>
    <t>7.13</t>
  </si>
  <si>
    <t>7.14</t>
  </si>
  <si>
    <t>7.15</t>
  </si>
  <si>
    <t xml:space="preserve">INGENIERÍA AMBIENTAL </t>
  </si>
  <si>
    <r>
      <rPr>
        <b/>
        <sz val="12"/>
        <color theme="1"/>
        <rFont val="Arial"/>
        <family val="2"/>
      </rPr>
      <t>PUERTA SALIDA DE EMERGENCIA UNA HOJA
PARA VANO O HUECO</t>
    </r>
    <r>
      <rPr>
        <sz val="12"/>
        <color theme="1"/>
        <rFont val="Arial"/>
        <family val="2"/>
      </rPr>
      <t xml:space="preserve"> de Hasta 0.92 x 2.28 mm
Hoja fabricada en Lamina Galvanizada Calibre 20 por ambas caras y Relleno Interno en Honey comb, refuerzos internos para accesorios, cerraduras etc
- 2 Bisagras de Seguridad tipo piston de 5/8 con
Rodamiento en alturas hasta 2,29mt
MARCO Fabricado en Lamina Galvanizada Cal 18
Reforzado para Recibir, Bisagras y Cerraduras., preparado
para Fijar a Muro Mediante Chazo Expansivo.
Incluye: 
- 1 Puerta Completa Hoja + Marco
- 1 Barra Antipánico tipo Orlando 1 Punto CERTIFICADA
- 1 Manija Exterior CERTIFICADA
- 1 Cierra puertas para Hojas hasta de 65kg CERTIFICADO
Nota: La puerta incluye 1 Manija Certificada
Cortafuegos anti enganche, sin Llave Exterior o Interior En cumplimiento de la norma NSR K 3.2.3.2 - 3.2.3.3 - 3.2.3.4</t>
    </r>
  </si>
  <si>
    <t>8.4</t>
  </si>
  <si>
    <r>
      <t>HORNO SECADOR AHUMADOR CARNES:</t>
    </r>
    <r>
      <rPr>
        <sz val="12"/>
        <color theme="1"/>
        <rFont val="Arial"/>
        <family val="2"/>
      </rPr>
      <t xml:space="preserve">Fabricado en acero inoxidable 304 y 430 cal 20, aislado en fibra ,entamborado, puerta con sistema de cerrado hermético, sistema a gas natural o propano controlado con válvula de paso, termostato, encendido electrónico. Calentador con humo líquido (vapor) y/o aserrín, ganchos para colgar en barras, rejillas en varilla de acero para producto de acuerdo con su necesidad. Tiene una capacidad desde 50 a 100 kilos, dependiendo el producto a ahumar. Medidas de 0.50x0.59 x 1.40 m de alto </t>
    </r>
  </si>
  <si>
    <r>
      <rPr>
        <b/>
        <sz val="12"/>
        <color theme="1"/>
        <rFont val="Arial"/>
        <family val="2"/>
      </rPr>
      <t xml:space="preserve">BALANZA MEDICION HUMEDAD INFRARROJO:
</t>
    </r>
    <r>
      <rPr>
        <sz val="12"/>
        <color theme="1"/>
        <rFont val="Arial"/>
        <family val="2"/>
      </rPr>
      <t>Maxima capacidad: 110 gramos
Legibilidad [d]: 1 mg
Rango de tara:  -110 gramo
Calibración interna (automático)
Masa máxima de prueba 110 gramos
Elemento de calentamiento: radiador de infrarrojos
Repetibilidad de humedad: +/-0,05% (muestra ~ 2g), +/-0,01% (muestra ~ 10g)
Exactitud de lectura de humedad: 0,001%
Rango de la temperatura del secado máximo: 160 °C
Sistema de nivelación manual
Pantalla Pantalla táctil gráfica a color de 5”
Grado de protección IP 43
Dimensión de platillo ø90, altura= 8 milímetros
Dimensiones de embalaje 476×381×346 milímetros
Interface de comunicación:
Conectividad RS232, USB-A, USB-B, Ethernet, WiFi®(Opcional)
Alimentacion: 100V – 120V CA 50/60Hz</t>
    </r>
  </si>
  <si>
    <r>
      <t xml:space="preserve">
PHMETRO PORTATIL:  </t>
    </r>
    <r>
      <rPr>
        <sz val="12"/>
        <color theme="1"/>
        <rFont val="Arial"/>
        <family val="2"/>
      </rPr>
      <t>para muestras de alimentos (carne, queso, productos lácteos, frutas, etc.), conservas y otros semisólidos con electrodo  pH/Temp. tipo lanza cuerpo de titanio.
Especificaciones:
Rango pH: -2,00 a 19,99 pH
Resolución: 0,01/0,1 pH
Exactitud: ±0,01 pH ±1 dígito
Compensación de temperatura: 0 a 100°C (Automático o Manual)
Rango mV: -1999 mV - 0 - 1999 mV
Resolución: - 200 mV - 0 - 200 mV: 0,1 mV; Restante: 1mV
Exactitud: ±0,1% FS ±1 dígito
Rango Temperatura:  -5 a 100 °C (23 a 212 ° F)
Resolución: 0,1ºC
Exactitud: ±0,5°C ±1 dígito
Calibración de pH de 1 a 3 puntos, reconociendo estándares de pH de 1,68, 4, 00, 7,00, 10,01, 12,45.
Gran pantalla LCD retroiluminada
Auto. o registro de datos manual con gestión de datos GLP (500 conjuntos de almacenamiento de datos) y salida de datos USB para análisis e informes adicionales
Contenido de almacenamiento: Numeración, fecha, hora, medida, unidad, temperatura
Corriente:  Pilas AA * 3 / DC5V (puerto USB)
Clasificación IP57 a prueba de polvo y agua
Electrodo de pH tipo lanza con cuerpo de titanio, Carcaza en acero inoxidable de calidad alimentaria con sensor de temperatura, Cerámica de unión única, Electrodo de referencia. Rango de 0 a 14 pH.  Rango de temperatura: 0 a 80 °C  (32 a 176 ° F). Conector BNC y RCA
Incluye: Medidor portátil, electrodo tipo lanza de pH/Temp, set de soluciones tampon de pH  4.00, 7.00, 10.01 x 500 ml, maletín de transporte, manual de instrucciones</t>
    </r>
  </si>
  <si>
    <r>
      <t xml:space="preserve">REFRACTOMETRO PORTATIL : </t>
    </r>
    <r>
      <rPr>
        <sz val="12"/>
        <color theme="1"/>
        <rFont val="Arial"/>
        <family val="2"/>
      </rPr>
      <t>ESCALA DE 0~85% Brix. Compensación automática de temperatura. Índice de refracción: 1,3330~1,5100
Ideal para realizar mediciones en una amplia gama de productos como  jugos, salsas, mermeladas, arequipes, bocadillos, jaleas, melazas y similares, en general en todo tipo de productos de alta concentración de dulce</t>
    </r>
  </si>
  <si>
    <r>
      <rPr>
        <b/>
        <sz val="12"/>
        <color theme="1"/>
        <rFont val="Arial"/>
        <family val="2"/>
      </rPr>
      <t xml:space="preserve">BALANZA DE PRECISIÓN </t>
    </r>
    <r>
      <rPr>
        <sz val="12"/>
        <color theme="1"/>
        <rFont val="Arial"/>
        <family val="2"/>
      </rPr>
      <t xml:space="preserve"> Balanza de precisión. Máxima capacidad: 2000g. Legibilidad [d]: 0,01g.
Rango de tara -2000 g. Repetibilidad 0,01 g. Linealidad ±0,03 g
Plato de acero inoxidable de 128×128 mm. Pantalla LCD retroiluminada. Tiempo de estabilización:2 s. Calibración externa. Control de protección IP 43. Communication interface RS232, USB-A, USB-B. Alimentacion 100 ÷ 240 V AC 50 / 60 Hz </t>
    </r>
  </si>
  <si>
    <r>
      <t xml:space="preserve">PLANCHA DE CALENTAMIENTO DE 1 PUESTO. </t>
    </r>
    <r>
      <rPr>
        <sz val="12"/>
        <color theme="1"/>
        <rFont val="Arial"/>
        <family val="2"/>
      </rPr>
      <t>Máx. temperatura hasta 550°C. 
Especificaciones:
Dimensión de la placa de trabajo: 184x184 mm (Mínimo)
Material de la placa de trabajo: Vitrocerámica
Rango de temperatura de calefaccióN: Temperatura ambiente: -550°C, incremento de 5°C
Controlar la precisión de la placa de trabajo:  ±10°C
Temperatura de seguridad: 580°C
Visualización de temperatura en pantalla LED
Precisión de visualización de temperatura: ±1°C
Sensor de temperatura externo: PT1000(±0,5°C)
Advertencia de calefacción: 50°C
Clase de protección	IP21
Potencia: 1010W
Frecuencia de voltaje: 100-120/200-240 V, 50/60 Hz
Poder de calefacción: 1000W
Temperatura ambiente y humedad permitidas	5-40°C, 80% HR</t>
    </r>
  </si>
  <si>
    <r>
      <rPr>
        <b/>
        <sz val="12"/>
        <color theme="1"/>
        <rFont val="Arial"/>
        <family val="2"/>
      </rPr>
      <t>NEVERA  PARA LABORATORIO :</t>
    </r>
    <r>
      <rPr>
        <sz val="12"/>
        <color theme="1"/>
        <rFont val="Arial"/>
        <family val="2"/>
      </rPr>
      <t>Refrigerador vertical de Laboratorio de 2 a 8°C, Volumen de 395L, 120Vac. 
Rango de temperatura: 2-8℃
Temperatura ambiente: 16-32℃
Rendimiento de refrigeración: 5℃
Controlador por Microprocesador: Sistema de control de temperatura por microcomputadora de alta precisión 
Pantalla  de temperatura digital de alto brillo que garantiza la precisión de la pantalla en 0,1 ℃
Método de enfriamiento: Aire acondicionado
Modo de descongelación Automático
Refrigerante R600a
Grosor del aislamiento (mm): D/I:35,B:52
Sistema de iluminación interior con luces LED dobles para garantizar una alta visibilidad en el interior del armario
Diseño 100% libre de CFC para el medio ambiente sin productos químicos que dañan la capa de ozono
Sistema de alarma audible y visible inteligente: que incluyen alarma de temperatura alta/baja, alarma de falla de energía, alarma de batería baja, alarma de puerta entreabierta, alarma de temperatura alta del aire y alarma de falla de comunicación.
Condensador de enfriamiento por aire de alta eficiencia y el evaporador con aletas</t>
    </r>
  </si>
  <si>
    <r>
      <t xml:space="preserve">CLIPEADORA PARA CARNES: </t>
    </r>
    <r>
      <rPr>
        <sz val="12"/>
        <color theme="1"/>
        <rFont val="Arial"/>
        <family val="2"/>
      </rPr>
      <t>Clipadora para embutidos . Construida en acero zincado, operación manual para tripa natural o artificial. Diseñada para ganchos de 5x10 o 5x20 mm. Dim 15x50xH35 cm, peso neto 15 kg</t>
    </r>
  </si>
  <si>
    <r>
      <rPr>
        <b/>
        <sz val="12"/>
        <color theme="1"/>
        <rFont val="Arial"/>
        <family val="2"/>
      </rPr>
      <t xml:space="preserve">DESPULPADORA DE FRUTAS HORIZONTAL </t>
    </r>
    <r>
      <rPr>
        <sz val="12"/>
        <color theme="1"/>
        <rFont val="Arial"/>
        <family val="2"/>
      </rPr>
      <t xml:space="preserve">
Construida en acero inoxidable tipo 304 acabado ,2B, en lamina calibre 14 y 18, lleva 2 tamices, uno con hueco de 1,5mm, y otro con hueco de 4.5mm, con base en estructura en tubo cuadrado en acero inoxidable, con una tolva para alimentación, tobogán de salida de pulpa frontal y tobogán de salida de pepas y semillas, lleva motor trifasico de 5HP , a 3600 rpm , con capacidad hasta 500 K/h.</t>
    </r>
  </si>
  <si>
    <r>
      <t xml:space="preserve">
REFRACTÓMETRO CON INTERVALO DE MEDIDA DE LA REFRACCIÓN AMPLIADO.
</t>
    </r>
    <r>
      <rPr>
        <sz val="12"/>
        <color theme="1"/>
        <rFont val="Arial"/>
        <family val="2"/>
      </rPr>
      <t>Especificaciones Técnicas
Exactitud: +/- 0.0005 (nD)
Rango de medición 1.32 - 1.65 (nD)
Resolución: 0.1 Brix%
Intervalo medido BRIX: 0 - 100 %.
Precisión: +/- 0,2 Brix
Rango de temperaturas: 10 - 40°C.
Resolución: 0,1°C.
Pantalla: °C o °F
Determina el índice de refracción utilizando el método de reflexión total. Compacto y fácil de
utilizar.
Prisma de Zafiro sujeto con un anillo de latón endurecido con baño de oro, el cual tiene un índice de refracción más alto y mejor conductividad térmica que el vidrio. Por eso,
dispone de un intervalo de medida más amplio y registra la temperatura de la muestra más
rápidamente. Mide correctamente muestras oscuras.
Compensación de temperatura: Durante la medición, Refracto determina la temperatura y, a
continuación, corrige el índice de refracción a una temperatura o a cualquier otra temperatura que
el usuario defina.
La pantalla LCD retroiluminada muestra los resultados y ajustes en texto simple.
Almacenamiento integral de resultados: almacena hasta 1100 resultados</t>
    </r>
  </si>
  <si>
    <r>
      <rPr>
        <b/>
        <sz val="12"/>
        <color theme="1"/>
        <rFont val="Arial"/>
        <family val="2"/>
      </rPr>
      <t xml:space="preserve">
BASCULA SEMI-INDUSTRIAL DE PISO. CAPACIDAD DE 150 KG</t>
    </r>
    <r>
      <rPr>
        <sz val="12"/>
        <color theme="1"/>
        <rFont val="Arial"/>
        <family val="2"/>
      </rPr>
      <t xml:space="preserve">
-Capacidad 150kg. División 20g.
-Indicador solo peso
-Posee sistema de conexion puerto RS232 a PC
-Pedestal abatible tubo de 60cm
-Luz de respaldó verde
-Teclado numerico
-Uso Moderado (semi-industrial)
-Batería Recargable con 200 horas de autonomía
-Cubierta en acero inoxidable 201 repujado de 40x30 cm  Peso  12kg 
-Unidad de peso Kg / Lb 
-Display LCD 
-Función TARA  Función de conteo  Función suma
 -Tipo de teclado: Membrana 
-Tara máxima 100% por sustracción 
-Voltaje 110v / 60Hz 
-Accesorios:  Cable AC, Manual, Cubierta protectora indicador </t>
    </r>
  </si>
  <si>
    <r>
      <rPr>
        <b/>
        <sz val="12"/>
        <color theme="1"/>
        <rFont val="Arial"/>
        <family val="2"/>
      </rPr>
      <t xml:space="preserve">
MEDIDOR DE ACTIVIDAD DE AGUA:</t>
    </r>
    <r>
      <rPr>
        <sz val="12"/>
        <color theme="1"/>
        <rFont val="Arial"/>
        <family val="2"/>
      </rPr>
      <t>Especificaciones:
Escala: 0.030 a 1.000 aw
Precisión / Repetitividad: ± 0,003 aw (25°C) / ± 0,001 aw (desviaciónestándar)
Calibración: 1 a 6 puntos (0.250 - 0.500 - 0.760 - 0.920 - 0.984 - 1.000)
Tiempos de medida: &lt;5 minutos
Sensor: Punto de rocío (sg. ISO 21807: 2004 y subsecuente 18787:2017)
Termostatización: 25°C ±1°C (ajustable 15...50°C)
Funcionamiento a temperatura ambiente: 5...50°C
Resolución: 0,01°C
Precisión / Incertidumbre: ±0,2°C
Sistema termostatización del a muestra Ajustable: 15...50°C (pasos de 1°C)
Pantalla: Gráfica, táctil a color de 7, de última generación
Resolución pantalla: ±0.0001 aw (mejora en comparación con ISO 21807:2004)
Idiomas: español, ingles, alemán, frances, italiano
Almacenamiento de datos: Automático, con datos de la muestra y deloperador
Salidas USB para conexión a PC y descargar datos a tarjetas de memoria
Conexión a lectores de código de barras externos e impresora y sistemaLIMS
Equipo imprescindible para conocer la vida útil de un producto y determinarsu riesgo de desarrollo microbiano, en el control alimentario, farmacéutico ycosmético.
Waterlab utiliza tecnología de mayor precisión: medición higrométrica (dew-point) de espejo frío que proporciona mediciones más precisas y rápidas.
Su innovador sistema de cálculo y control de temperatura, permite realizardiferentes tipo de análisis: desde la simple determinación del control hastalas pruebas de vida útil específicas para cada caso individual.</t>
    </r>
  </si>
  <si>
    <r>
      <rPr>
        <b/>
        <sz val="12"/>
        <color theme="1"/>
        <rFont val="Arial"/>
        <family val="2"/>
      </rPr>
      <t xml:space="preserve">HORNO DE PANIFICACION. </t>
    </r>
    <r>
      <rPr>
        <sz val="12"/>
        <color theme="1"/>
        <rFont val="Arial"/>
        <family val="2"/>
      </rPr>
      <t xml:space="preserve">
Horno a gas de dos camaras electromecanico con camaras de controles independientes para el piso y techo y capacidad de cuatro bandejas.</t>
    </r>
  </si>
  <si>
    <r>
      <rPr>
        <b/>
        <sz val="12"/>
        <color theme="1"/>
        <rFont val="Arial"/>
        <family val="2"/>
      </rPr>
      <t xml:space="preserve">MOLINO PARA CARNES #22. </t>
    </r>
    <r>
      <rPr>
        <sz val="12"/>
        <color theme="1"/>
        <rFont val="Arial"/>
        <family val="2"/>
      </rPr>
      <t xml:space="preserve">
Estructura en perfil cuadrado de 1” en acero inoxidable, cubierta en lámina de acero.
Elaborado en material de fundición de aleación niquelado y reforzado. Lleva un disco para lograr un producto para los embutidos acorde, y el otro para colocarlo con el embudo cuando vaya a embutir. Tolva industrial en acero inoxidable.
Motor de 1 hp monofásico a 110 V, con guarda para evitar derrames de líquido sobre
este. Interruptor de encendido. 
Medidas: Alto 1.24 cm ancho 62 cm largo 60 cm. Peso aproximado 70 kilos</t>
    </r>
  </si>
  <si>
    <t>7.16</t>
  </si>
  <si>
    <t>7.17</t>
  </si>
  <si>
    <r>
      <t>BALANZA ANALITICA:</t>
    </r>
    <r>
      <rPr>
        <b/>
        <sz val="12"/>
        <color rgb="FFFF0000"/>
        <rFont val="Arial"/>
        <family val="2"/>
      </rPr>
      <t xml:space="preserve"> </t>
    </r>
    <r>
      <rPr>
        <sz val="12"/>
        <color theme="1"/>
        <rFont val="Arial"/>
        <family val="2"/>
      </rPr>
      <t>Balanza Analítica Capacidad 220g legibilidad 0.0001g. Marca Radwag
Especificaciones:
Capacidad máxima: 220g
Legibilidad: 0.1 mg (0.0001g)
Rango de Tara: -220g
Repetitividad: 0.0001g
Linealidad: 0.0002mg
Tiempo de Estabilización: 3.5 segundos
Flujo de Sensibilidad: 1ppm / C en temperatura + 10 + +40C
Ajuste/Calibración: Calibración Interna Automática
Pantalla LCD grande retro iluminada y caracteres más grandes quehacenmás fácil la lectura de medidas y datos.
Dimensión de platillo : ø100 mm
Conectividad: 2RS232, 2USB-A (Intercambiable), USB-B, Wi-Fi(Opcional)
Alimentación 100-240 V AC 50 / 60 Hz
Temperatura de trabajo: +10 +40 C
Dimensión de platillo ø100 mm
Suministro de energía: 115V</t>
    </r>
  </si>
  <si>
    <r>
      <rPr>
        <b/>
        <sz val="12"/>
        <color theme="1"/>
        <rFont val="Arial"/>
        <family val="2"/>
      </rPr>
      <t>EMBUTIDORA HIDRÁULICA</t>
    </r>
    <r>
      <rPr>
        <sz val="12"/>
        <color theme="1"/>
        <rFont val="Arial"/>
        <family val="2"/>
      </rPr>
      <t xml:space="preserve">
Potencia 1 HP
</t>
    </r>
    <r>
      <rPr>
        <sz val="12"/>
        <color rgb="FFFF0000"/>
        <rFont val="Arial"/>
        <family val="2"/>
      </rPr>
      <t>Capacidad 20 litros</t>
    </r>
    <r>
      <rPr>
        <sz val="12"/>
        <color theme="1"/>
        <rFont val="Arial"/>
        <family val="2"/>
      </rPr>
      <t xml:space="preserve">
Longitud del cilindro 0,6 m aprox.
Diámetro del cilindro 0,2 a 0,25 m.
Construida en acero inoxidable
Protección de cilindro
Sistema lateral superior para operación de embutido
4 boquillas diferentes
De fácil limpieza
Tablero de control de fácil manipulación
Sistema de control de presión
Incluye manómetro incluido.</t>
    </r>
  </si>
  <si>
    <r>
      <t xml:space="preserve">CUTTER.
</t>
    </r>
    <r>
      <rPr>
        <sz val="12"/>
        <color theme="1"/>
        <rFont val="Arial"/>
        <family val="2"/>
      </rPr>
      <t xml:space="preserve">Equipo requerido para reducir de tamaño, mezcla y emulsificado de pastas cárnicas
finas.
Movimiento horizontal de artesa en acero inoxidable.
De velocidad variable, mínimo tres velocidades para corte, mezclado y emulsificado
Sistema de control fácil de acceder y manipular.
Seguridad en la tapa del equipo (que automáticamente se apague, sim está en movimiento.
Tapa panorámica.
</t>
    </r>
    <r>
      <rPr>
        <sz val="12"/>
        <color rgb="FFFF0000"/>
        <rFont val="Arial"/>
        <family val="2"/>
      </rPr>
      <t xml:space="preserve">Capacidad 20 litros.
Seis cuchillas
</t>
    </r>
    <r>
      <rPr>
        <sz val="12"/>
        <color theme="1"/>
        <rFont val="Arial"/>
        <family val="2"/>
      </rPr>
      <t>Motor bifásico de 1 HP
Dimensiones frente aproximadamente 0,9 m cm alto 0,5 m cm fondo 0,6 m.</t>
    </r>
  </si>
  <si>
    <t>COTIZACIÓN 1</t>
  </si>
  <si>
    <r>
      <rPr>
        <b/>
        <sz val="12"/>
        <color theme="1"/>
        <rFont val="Arial"/>
        <family val="2"/>
      </rPr>
      <t>VENTILADOR CON MOTOR MONOFASICO</t>
    </r>
    <r>
      <rPr>
        <sz val="12"/>
        <color theme="1"/>
        <rFont val="Arial"/>
        <family val="2"/>
      </rPr>
      <t>: Diámetro de 250mm, 4 polos, 1.800 RPM, 110V, 10”/ Tipo 2CC2 254-5YC3 / 10002. Caudal: 0.38 m3/s. Potencia: 0.050 kW. Intensidad: 0,8A, Nivel de ruido: 62 dB. Incluye instalación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</si>
</sst>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quot;$&quot;\ #,##0.00"/>
    <numFmt numFmtId="169" formatCode="&quot;$&quot;\ #,##0"/>
  </numFmts>
  <fonts count="13">
    <font>
      <sz val="11"/>
      <color theme="1"/>
      <name val="Calibri"/>
      <family val="2"/>
      <scheme val="minor"/>
    </font>
    <font>
      <b/>
      <sz val="12"/>
      <color rgb="FF212121"/>
      <name val="Arial"/>
      <family val="2"/>
    </font>
    <font>
      <sz val="12"/>
      <name val="Arial"/>
      <family val="2"/>
    </font>
    <font>
      <sz val="12"/>
      <color theme="1"/>
      <name val="Arial"/>
      <family val="2"/>
    </font>
    <font>
      <b/>
      <sz val="12"/>
      <color theme="1"/>
      <name val="Arial"/>
      <family val="2"/>
    </font>
    <font>
      <sz val="11"/>
      <color theme="1"/>
      <name val="Calibri"/>
      <family val="2"/>
      <scheme val="minor"/>
    </font>
    <font>
      <sz val="10"/>
      <color rgb="FF000000"/>
      <name val="Times New Roman"/>
      <family val="1"/>
    </font>
    <font>
      <b/>
      <sz val="12"/>
      <name val="Arial"/>
      <family val="2"/>
    </font>
    <font>
      <sz val="12"/>
      <color rgb="FF222222"/>
      <name val="Arial"/>
      <family val="2"/>
    </font>
    <font>
      <b/>
      <sz val="12"/>
      <color rgb="FF222222"/>
      <name val="Arial"/>
      <family val="2"/>
    </font>
    <font>
      <b/>
      <sz val="12"/>
      <color rgb="FFFF0000"/>
      <name val="Arial"/>
      <family val="2"/>
    </font>
    <font>
      <sz val="12"/>
      <color rgb="FFFF0000"/>
      <name val="Arial"/>
      <family val="2"/>
    </font>
    <font>
      <sz val="10"/>
      <color rgb="FF000000"/>
      <name val="ArialMT"/>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0" fontId="6" fillId="0" borderId="0"/>
    <xf numFmtId="166" fontId="5" fillId="0" borderId="0" applyFont="0" applyFill="0" applyBorder="0" applyAlignment="0" applyProtection="0"/>
  </cellStyleXfs>
  <cellXfs count="103">
    <xf numFmtId="0" fontId="0" fillId="0" borderId="0" xfId="0"/>
    <xf numFmtId="0" fontId="3" fillId="2" borderId="1" xfId="0" applyFont="1" applyFill="1" applyBorder="1" applyAlignment="1">
      <alignment horizontal="center" vertical="center"/>
    </xf>
    <xf numFmtId="0" fontId="3" fillId="2" borderId="0" xfId="0" applyFont="1" applyFill="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1" applyFont="1" applyFill="1" applyBorder="1" applyAlignment="1">
      <alignment horizontal="left" vertical="center" wrapText="1"/>
    </xf>
    <xf numFmtId="1" fontId="3" fillId="2" borderId="1" xfId="0" applyNumberFormat="1" applyFont="1" applyFill="1" applyBorder="1" applyAlignment="1">
      <alignment horizontal="center" vertical="center"/>
    </xf>
    <xf numFmtId="169" fontId="3" fillId="2" borderId="1"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xf>
    <xf numFmtId="169" fontId="2" fillId="2" borderId="1" xfId="1" applyNumberFormat="1" applyFont="1" applyFill="1" applyBorder="1" applyAlignment="1">
      <alignment horizontal="right" vertical="center" wrapText="1"/>
    </xf>
    <xf numFmtId="169" fontId="3" fillId="2" borderId="2" xfId="0" applyNumberFormat="1" applyFont="1" applyFill="1" applyBorder="1"/>
    <xf numFmtId="169" fontId="3" fillId="2" borderId="1" xfId="0" applyNumberFormat="1" applyFont="1" applyFill="1" applyBorder="1"/>
    <xf numFmtId="0" fontId="3" fillId="2" borderId="1" xfId="0" applyFont="1" applyFill="1" applyBorder="1"/>
    <xf numFmtId="0" fontId="2" fillId="2" borderId="1" xfId="0" applyFont="1" applyFill="1" applyBorder="1" applyAlignment="1">
      <alignment horizontal="center" vertical="center"/>
    </xf>
    <xf numFmtId="0" fontId="7" fillId="2" borderId="1" xfId="0" applyFont="1" applyFill="1" applyBorder="1" applyAlignment="1">
      <alignment vertical="center" wrapText="1"/>
    </xf>
    <xf numFmtId="0" fontId="2" fillId="2" borderId="1" xfId="0" applyFont="1" applyFill="1" applyBorder="1" applyAlignment="1">
      <alignment horizontal="center" vertical="center" wrapText="1"/>
    </xf>
    <xf numFmtId="168" fontId="3"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3" fillId="2" borderId="7" xfId="0" applyFont="1" applyFill="1" applyBorder="1"/>
    <xf numFmtId="0" fontId="3" fillId="2" borderId="0" xfId="0" applyFont="1" applyFill="1" applyBorder="1"/>
    <xf numFmtId="0" fontId="3" fillId="2" borderId="0"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wrapText="1"/>
    </xf>
    <xf numFmtId="0" fontId="3" fillId="2" borderId="1" xfId="0" applyFont="1" applyFill="1" applyBorder="1" applyAlignment="1">
      <alignment vertical="top" wrapText="1"/>
    </xf>
    <xf numFmtId="0" fontId="4" fillId="2" borderId="1" xfId="0" applyFont="1" applyFill="1" applyBorder="1" applyAlignment="1">
      <alignment vertical="center" wrapText="1"/>
    </xf>
    <xf numFmtId="168" fontId="3" fillId="2" borderId="0" xfId="0" applyNumberFormat="1" applyFont="1" applyFill="1"/>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165" fontId="3" fillId="2" borderId="0" xfId="0" applyNumberFormat="1" applyFont="1" applyFill="1"/>
    <xf numFmtId="0" fontId="3" fillId="0" borderId="0" xfId="0" applyFont="1"/>
    <xf numFmtId="168" fontId="3" fillId="0" borderId="0" xfId="0" applyNumberFormat="1" applyFont="1"/>
    <xf numFmtId="0" fontId="3"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168" fontId="3" fillId="0" borderId="1" xfId="0" applyNumberFormat="1" applyFont="1" applyBorder="1" applyAlignment="1">
      <alignment horizontal="center" vertical="center"/>
    </xf>
    <xf numFmtId="168" fontId="3" fillId="0" borderId="1" xfId="0" applyNumberFormat="1" applyFont="1" applyBorder="1"/>
    <xf numFmtId="0" fontId="3" fillId="2" borderId="0" xfId="0" applyFont="1" applyFill="1" applyAlignment="1">
      <alignment wrapText="1"/>
    </xf>
    <xf numFmtId="0" fontId="3" fillId="2" borderId="1" xfId="0" applyFont="1" applyFill="1" applyBorder="1" applyAlignment="1">
      <alignment horizontal="center"/>
    </xf>
    <xf numFmtId="0" fontId="3" fillId="2" borderId="1" xfId="0" applyFont="1" applyFill="1" applyBorder="1" applyAlignment="1">
      <alignment horizontal="left" wrapText="1"/>
    </xf>
    <xf numFmtId="164" fontId="3" fillId="2" borderId="1" xfId="0" applyNumberFormat="1" applyFont="1" applyFill="1" applyBorder="1" applyAlignment="1">
      <alignment horizontal="left" wrapText="1"/>
    </xf>
    <xf numFmtId="0" fontId="4" fillId="0" borderId="1" xfId="0" applyFont="1" applyBorder="1" applyAlignment="1">
      <alignment horizontal="center"/>
    </xf>
    <xf numFmtId="169" fontId="3" fillId="2" borderId="4" xfId="0" applyNumberFormat="1" applyFont="1" applyFill="1" applyBorder="1"/>
    <xf numFmtId="169" fontId="3" fillId="2" borderId="4" xfId="0" applyNumberFormat="1" applyFont="1" applyFill="1" applyBorder="1" applyAlignment="1">
      <alignment horizontal="center" vertical="center"/>
    </xf>
    <xf numFmtId="169" fontId="4" fillId="2" borderId="4" xfId="0" applyNumberFormat="1" applyFont="1" applyFill="1" applyBorder="1"/>
    <xf numFmtId="169" fontId="4" fillId="2" borderId="1" xfId="0" applyNumberFormat="1" applyFont="1" applyFill="1" applyBorder="1"/>
    <xf numFmtId="169" fontId="3" fillId="2" borderId="5" xfId="0" applyNumberFormat="1" applyFont="1" applyFill="1" applyBorder="1"/>
    <xf numFmtId="169" fontId="4" fillId="2" borderId="1" xfId="0" applyNumberFormat="1" applyFont="1" applyFill="1" applyBorder="1" applyAlignment="1">
      <alignment horizontal="center" vertical="center"/>
    </xf>
    <xf numFmtId="0" fontId="3" fillId="2" borderId="1" xfId="0" applyFont="1" applyFill="1" applyBorder="1" applyAlignment="1"/>
    <xf numFmtId="168" fontId="4" fillId="2" borderId="1" xfId="0" applyNumberFormat="1" applyFont="1" applyFill="1" applyBorder="1" applyAlignment="1">
      <alignment horizontal="center" vertical="center" wrapText="1"/>
    </xf>
    <xf numFmtId="169" fontId="3" fillId="2" borderId="1" xfId="1" applyNumberFormat="1" applyFont="1" applyFill="1" applyBorder="1" applyAlignment="1">
      <alignment horizontal="righ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3" fillId="0" borderId="1" xfId="0" applyFont="1" applyBorder="1" applyAlignment="1">
      <alignment horizontal="center" vertical="center"/>
    </xf>
    <xf numFmtId="169" fontId="3" fillId="0" borderId="1" xfId="0" applyNumberFormat="1" applyFont="1" applyBorder="1" applyAlignment="1">
      <alignment horizontal="center" vertical="center" wrapText="1"/>
    </xf>
    <xf numFmtId="169" fontId="3" fillId="0" borderId="1" xfId="0" applyNumberFormat="1" applyFont="1" applyBorder="1" applyAlignment="1">
      <alignment horizontal="center" vertical="center"/>
    </xf>
    <xf numFmtId="169" fontId="1" fillId="2" borderId="6" xfId="0" applyNumberFormat="1" applyFont="1" applyFill="1" applyBorder="1" applyAlignment="1">
      <alignment vertical="center" wrapText="1"/>
    </xf>
    <xf numFmtId="169" fontId="1" fillId="2" borderId="6"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0" fontId="3" fillId="0" borderId="6" xfId="0" applyFont="1" applyBorder="1" applyAlignment="1">
      <alignment horizontal="left" vertical="center" wrapText="1"/>
    </xf>
    <xf numFmtId="0" fontId="3" fillId="2" borderId="6"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0" borderId="0" xfId="0" applyFont="1" applyBorder="1" applyAlignment="1">
      <alignment horizontal="center" vertical="center"/>
    </xf>
    <xf numFmtId="168" fontId="3" fillId="0" borderId="0" xfId="0" applyNumberFormat="1" applyFont="1" applyAlignment="1">
      <alignment horizontal="center" vertical="center"/>
    </xf>
    <xf numFmtId="169" fontId="7" fillId="2" borderId="1" xfId="1" applyNumberFormat="1" applyFont="1" applyFill="1" applyBorder="1" applyAlignment="1">
      <alignment horizontal="right" vertical="center" wrapText="1"/>
    </xf>
    <xf numFmtId="169" fontId="4" fillId="0" borderId="4" xfId="0" applyNumberFormat="1" applyFont="1" applyBorder="1" applyAlignment="1">
      <alignment horizontal="center" vertical="center"/>
    </xf>
    <xf numFmtId="169" fontId="4" fillId="0" borderId="1" xfId="0" applyNumberFormat="1" applyFont="1" applyBorder="1" applyAlignment="1">
      <alignment horizontal="center" vertical="center"/>
    </xf>
    <xf numFmtId="169" fontId="2" fillId="2" borderId="1" xfId="1"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9" fontId="2" fillId="2" borderId="4" xfId="1" applyNumberFormat="1" applyFont="1" applyFill="1" applyBorder="1" applyAlignment="1">
      <alignment horizontal="right" vertical="center" wrapText="1"/>
    </xf>
    <xf numFmtId="169" fontId="7" fillId="2" borderId="4" xfId="1"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xf>
    <xf numFmtId="167" fontId="3" fillId="0" borderId="0" xfId="0" applyNumberFormat="1" applyFont="1" applyAlignment="1">
      <alignment horizontal="center" vertical="center"/>
    </xf>
    <xf numFmtId="169" fontId="3" fillId="0" borderId="0" xfId="0" applyNumberFormat="1" applyFont="1"/>
    <xf numFmtId="0" fontId="4" fillId="2" borderId="1" xfId="0" applyFont="1" applyFill="1" applyBorder="1" applyAlignment="1">
      <alignment horizontal="left" vertical="top" wrapText="1"/>
    </xf>
    <xf numFmtId="168" fontId="12" fillId="0" borderId="0" xfId="0" applyNumberFormat="1" applyFont="1"/>
    <xf numFmtId="0" fontId="3" fillId="2" borderId="1" xfId="0"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16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1" xfId="0" applyFont="1" applyFill="1" applyBorder="1" applyAlignment="1">
      <alignment horizontal="center"/>
    </xf>
    <xf numFmtId="0" fontId="4" fillId="0" borderId="1" xfId="0" applyFont="1" applyBorder="1" applyAlignment="1">
      <alignment horizontal="center"/>
    </xf>
    <xf numFmtId="0" fontId="4" fillId="2" borderId="2" xfId="0" applyFont="1" applyFill="1" applyBorder="1" applyAlignment="1">
      <alignment horizontal="center" wrapText="1"/>
    </xf>
    <xf numFmtId="0" fontId="4" fillId="2" borderId="6"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xf>
    <xf numFmtId="0" fontId="4" fillId="2" borderId="6" xfId="0" applyFont="1" applyFill="1" applyBorder="1" applyAlignment="1">
      <alignment horizontal="center"/>
    </xf>
    <xf numFmtId="0" fontId="4" fillId="2" borderId="3" xfId="0" applyFont="1" applyFill="1" applyBorder="1" applyAlignment="1">
      <alignment horizontal="center"/>
    </xf>
    <xf numFmtId="0" fontId="1" fillId="2" borderId="6" xfId="0" applyFont="1" applyFill="1" applyBorder="1" applyAlignment="1">
      <alignment horizontal="center" vertical="center" wrapText="1"/>
    </xf>
  </cellXfs>
  <cellStyles count="3">
    <cellStyle name="Moneda [0] 2" xfId="2" xr:uid="{00000000-0005-0000-0000-000032000000}"/>
    <cellStyle name="Normal" xfId="0" builtinId="0"/>
    <cellStyle name="Normal 15" xfId="1" xr:uid="{070F095C-6601-4ABD-88DA-8E0817BF16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5724-8DD2-4400-B945-A8280C714EC1}">
  <sheetPr>
    <pageSetUpPr fitToPage="1"/>
  </sheetPr>
  <dimension ref="B2:L8"/>
  <sheetViews>
    <sheetView zoomScale="98" zoomScaleNormal="98" workbookViewId="0">
      <selection activeCell="K6" sqref="K6"/>
    </sheetView>
  </sheetViews>
  <sheetFormatPr baseColWidth="10" defaultColWidth="11.42578125" defaultRowHeight="15"/>
  <cols>
    <col min="1" max="1" width="11.42578125" style="2"/>
    <col min="2" max="2" width="6.85546875" style="8" bestFit="1" customWidth="1"/>
    <col min="3" max="3" width="52.85546875" style="9" bestFit="1" customWidth="1"/>
    <col min="4" max="4" width="13.5703125" style="8" bestFit="1" customWidth="1"/>
    <col min="5" max="5" width="21.42578125" style="2" bestFit="1" customWidth="1"/>
    <col min="6" max="6" width="17.85546875" style="2" customWidth="1"/>
    <col min="7" max="7" width="21.42578125" style="2" bestFit="1" customWidth="1"/>
    <col min="8" max="8" width="17.85546875" style="2" bestFit="1" customWidth="1"/>
    <col min="9" max="9" width="21.42578125" style="2" customWidth="1"/>
    <col min="10" max="10" width="17.85546875" style="2" bestFit="1" customWidth="1"/>
    <col min="11" max="11" width="21.42578125" style="2" bestFit="1" customWidth="1"/>
    <col min="12" max="12" width="19.5703125" style="2" bestFit="1" customWidth="1"/>
    <col min="13" max="13" width="11.42578125" style="2"/>
    <col min="14" max="14" width="15.85546875" style="2" bestFit="1" customWidth="1"/>
    <col min="15" max="16384" width="11.42578125" style="2"/>
  </cols>
  <sheetData>
    <row r="2" spans="2:12" ht="15.75">
      <c r="B2" s="89" t="s">
        <v>35</v>
      </c>
      <c r="C2" s="89"/>
      <c r="D2" s="89"/>
      <c r="E2" s="89"/>
      <c r="F2" s="89"/>
      <c r="G2" s="89"/>
      <c r="H2" s="89"/>
      <c r="I2" s="89"/>
      <c r="J2" s="89"/>
      <c r="K2" s="89"/>
      <c r="L2" s="89"/>
    </row>
    <row r="3" spans="2:12" ht="15.75">
      <c r="B3" s="90"/>
      <c r="C3" s="90"/>
      <c r="D3" s="90"/>
      <c r="E3" s="89" t="s">
        <v>30</v>
      </c>
      <c r="F3" s="89"/>
      <c r="G3" s="89" t="s">
        <v>31</v>
      </c>
      <c r="H3" s="89"/>
      <c r="I3" s="89" t="s">
        <v>34</v>
      </c>
      <c r="J3" s="89"/>
      <c r="K3" s="89" t="s">
        <v>29</v>
      </c>
      <c r="L3" s="89"/>
    </row>
    <row r="4" spans="2:12" ht="15.75">
      <c r="B4" s="74" t="s">
        <v>36</v>
      </c>
      <c r="C4" s="74" t="s">
        <v>1</v>
      </c>
      <c r="D4" s="74" t="s">
        <v>0</v>
      </c>
      <c r="E4" s="74" t="s">
        <v>27</v>
      </c>
      <c r="F4" s="74" t="s">
        <v>28</v>
      </c>
      <c r="G4" s="74" t="s">
        <v>27</v>
      </c>
      <c r="H4" s="74" t="s">
        <v>28</v>
      </c>
      <c r="I4" s="74" t="s">
        <v>27</v>
      </c>
      <c r="J4" s="74" t="s">
        <v>28</v>
      </c>
      <c r="K4" s="74" t="s">
        <v>27</v>
      </c>
      <c r="L4" s="74" t="s">
        <v>28</v>
      </c>
    </row>
    <row r="5" spans="2:12" ht="315" customHeight="1">
      <c r="B5" s="4" t="s">
        <v>37</v>
      </c>
      <c r="C5" s="5" t="s">
        <v>38</v>
      </c>
      <c r="D5" s="6">
        <v>1</v>
      </c>
      <c r="E5" s="7">
        <v>43516100</v>
      </c>
      <c r="F5" s="7">
        <f>D5*E5</f>
        <v>43516100</v>
      </c>
      <c r="G5" s="7">
        <v>45392000</v>
      </c>
      <c r="H5" s="7">
        <f>G5*D5</f>
        <v>45392000</v>
      </c>
      <c r="I5" s="7">
        <v>51890000</v>
      </c>
      <c r="J5" s="7">
        <f>D5*I5</f>
        <v>51890000</v>
      </c>
      <c r="K5" s="7">
        <f>AVERAGE(E5,G5,I5)</f>
        <v>46932700</v>
      </c>
      <c r="L5" s="7">
        <f>K5*D5</f>
        <v>46932700</v>
      </c>
    </row>
    <row r="6" spans="2:12">
      <c r="B6" s="75"/>
      <c r="C6" s="79"/>
      <c r="D6" s="75"/>
      <c r="E6" s="10" t="s">
        <v>39</v>
      </c>
      <c r="F6" s="12">
        <f>SUM(F5:F5)</f>
        <v>43516100</v>
      </c>
      <c r="G6" s="10" t="s">
        <v>39</v>
      </c>
      <c r="H6" s="12">
        <f>SUM(I5:I5)</f>
        <v>51890000</v>
      </c>
      <c r="I6" s="10" t="s">
        <v>39</v>
      </c>
      <c r="J6" s="12">
        <f>SUM(J5:J5)</f>
        <v>51890000</v>
      </c>
      <c r="K6" s="10" t="s">
        <v>39</v>
      </c>
      <c r="L6" s="12">
        <f>SUM(L5:L5)</f>
        <v>46932700</v>
      </c>
    </row>
    <row r="7" spans="2:12">
      <c r="B7" s="75"/>
      <c r="C7" s="79"/>
      <c r="D7" s="75"/>
      <c r="E7" s="10" t="s">
        <v>40</v>
      </c>
      <c r="F7" s="12">
        <f>F6*19%</f>
        <v>8268059</v>
      </c>
      <c r="G7" s="10" t="s">
        <v>40</v>
      </c>
      <c r="H7" s="12">
        <f>H6*19%</f>
        <v>9859100</v>
      </c>
      <c r="I7" s="10" t="s">
        <v>40</v>
      </c>
      <c r="J7" s="12">
        <f>J6*19%</f>
        <v>9859100</v>
      </c>
      <c r="K7" s="10" t="s">
        <v>40</v>
      </c>
      <c r="L7" s="12">
        <f>L6*19%</f>
        <v>8917213</v>
      </c>
    </row>
    <row r="8" spans="2:12">
      <c r="B8" s="75"/>
      <c r="C8" s="79"/>
      <c r="D8" s="75"/>
      <c r="E8" s="10" t="s">
        <v>41</v>
      </c>
      <c r="F8" s="12">
        <f>SUM(F6:F7)</f>
        <v>51784159</v>
      </c>
      <c r="G8" s="10" t="s">
        <v>41</v>
      </c>
      <c r="H8" s="12">
        <f>SUM(H6:H7)</f>
        <v>61749100</v>
      </c>
      <c r="I8" s="10" t="s">
        <v>41</v>
      </c>
      <c r="J8" s="12">
        <f>SUM(J6:J7)</f>
        <v>61749100</v>
      </c>
      <c r="K8" s="10" t="s">
        <v>41</v>
      </c>
      <c r="L8" s="12">
        <f>SUM(L6:L7)</f>
        <v>55849913</v>
      </c>
    </row>
  </sheetData>
  <mergeCells count="6">
    <mergeCell ref="B2:L2"/>
    <mergeCell ref="B3:D3"/>
    <mergeCell ref="E3:F3"/>
    <mergeCell ref="G3:H3"/>
    <mergeCell ref="I3:J3"/>
    <mergeCell ref="K3:L3"/>
  </mergeCells>
  <pageMargins left="0.7" right="0.7"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95DE-4619-4975-AF41-756AD9027A71}">
  <sheetPr>
    <pageSetUpPr fitToPage="1"/>
  </sheetPr>
  <dimension ref="B2:L11"/>
  <sheetViews>
    <sheetView topLeftCell="A7" zoomScale="75" zoomScaleNormal="75" workbookViewId="0">
      <selection activeCell="M8" sqref="M8"/>
    </sheetView>
  </sheetViews>
  <sheetFormatPr baseColWidth="10" defaultRowHeight="15"/>
  <cols>
    <col min="1" max="1" width="11.42578125" style="2"/>
    <col min="2" max="2" width="6.7109375" style="2" bestFit="1" customWidth="1"/>
    <col min="3" max="3" width="82.7109375" style="8" bestFit="1" customWidth="1"/>
    <col min="4" max="4" width="13.85546875" style="8" customWidth="1"/>
    <col min="5" max="5" width="21" style="2" bestFit="1" customWidth="1"/>
    <col min="6" max="6" width="17.5703125" style="2" bestFit="1" customWidth="1"/>
    <col min="7" max="7" width="21" style="2" bestFit="1" customWidth="1"/>
    <col min="8" max="8" width="17.5703125" style="2" bestFit="1" customWidth="1"/>
    <col min="9" max="9" width="21" style="2" bestFit="1" customWidth="1"/>
    <col min="10" max="10" width="17.5703125" style="2" bestFit="1" customWidth="1"/>
    <col min="11" max="11" width="20.7109375" style="2" customWidth="1"/>
    <col min="12" max="12" width="20.42578125" style="2" bestFit="1" customWidth="1"/>
    <col min="13" max="16384" width="11.42578125" style="2"/>
  </cols>
  <sheetData>
    <row r="2" spans="2:12" ht="15.75">
      <c r="B2" s="89" t="s">
        <v>82</v>
      </c>
      <c r="C2" s="89"/>
      <c r="D2" s="89"/>
      <c r="E2" s="89"/>
      <c r="F2" s="89"/>
      <c r="G2" s="89"/>
      <c r="H2" s="89"/>
      <c r="I2" s="89"/>
      <c r="J2" s="89"/>
      <c r="K2" s="89"/>
      <c r="L2" s="89"/>
    </row>
    <row r="3" spans="2:12" ht="15.75">
      <c r="B3" s="13"/>
      <c r="C3" s="1"/>
      <c r="D3" s="1"/>
      <c r="E3" s="89" t="s">
        <v>30</v>
      </c>
      <c r="F3" s="89"/>
      <c r="G3" s="89" t="s">
        <v>31</v>
      </c>
      <c r="H3" s="89"/>
      <c r="I3" s="89" t="s">
        <v>34</v>
      </c>
      <c r="J3" s="89"/>
      <c r="K3" s="89" t="s">
        <v>29</v>
      </c>
      <c r="L3" s="89"/>
    </row>
    <row r="4" spans="2:12" ht="17.25" customHeight="1">
      <c r="B4" s="3" t="s">
        <v>36</v>
      </c>
      <c r="C4" s="3" t="s">
        <v>1</v>
      </c>
      <c r="D4" s="3" t="s">
        <v>0</v>
      </c>
      <c r="E4" s="3" t="s">
        <v>27</v>
      </c>
      <c r="F4" s="3" t="s">
        <v>28</v>
      </c>
      <c r="G4" s="3" t="s">
        <v>27</v>
      </c>
      <c r="H4" s="3" t="s">
        <v>28</v>
      </c>
      <c r="I4" s="3" t="s">
        <v>27</v>
      </c>
      <c r="J4" s="3" t="s">
        <v>28</v>
      </c>
      <c r="K4" s="3" t="s">
        <v>27</v>
      </c>
      <c r="L4" s="3" t="s">
        <v>28</v>
      </c>
    </row>
    <row r="5" spans="2:12" ht="409.5" customHeight="1">
      <c r="B5" s="14" t="s">
        <v>42</v>
      </c>
      <c r="C5" s="15" t="s">
        <v>43</v>
      </c>
      <c r="D5" s="16">
        <v>1</v>
      </c>
      <c r="E5" s="7">
        <v>86325000</v>
      </c>
      <c r="F5" s="7">
        <f>E5*D5</f>
        <v>86325000</v>
      </c>
      <c r="G5" s="7">
        <v>86115000</v>
      </c>
      <c r="H5" s="7">
        <v>90425780</v>
      </c>
      <c r="I5" s="7"/>
      <c r="J5" s="7">
        <f>I5*D5</f>
        <v>0</v>
      </c>
      <c r="K5" s="7">
        <f>AVERAGE(E5,G5,I5)</f>
        <v>86220000</v>
      </c>
      <c r="L5" s="7">
        <f>K5*D5</f>
        <v>86220000</v>
      </c>
    </row>
    <row r="6" spans="2:12" ht="346.5">
      <c r="B6" s="14" t="s">
        <v>44</v>
      </c>
      <c r="C6" s="18" t="s">
        <v>45</v>
      </c>
      <c r="D6" s="16">
        <v>1</v>
      </c>
      <c r="E6" s="7">
        <v>9810000</v>
      </c>
      <c r="F6" s="7">
        <f>E6*D6</f>
        <v>9810000</v>
      </c>
      <c r="G6" s="7">
        <v>8805000</v>
      </c>
      <c r="H6" s="7">
        <f>G6*D6</f>
        <v>8805000</v>
      </c>
      <c r="I6" s="7">
        <v>7800000.0000000009</v>
      </c>
      <c r="J6" s="7">
        <f>I6*D6</f>
        <v>7800000.0000000009</v>
      </c>
      <c r="K6" s="7">
        <f t="shared" ref="K6:K8" si="0">AVERAGE(E6,G6,I6)</f>
        <v>8805000</v>
      </c>
      <c r="L6" s="7">
        <f>K6*D6</f>
        <v>8805000</v>
      </c>
    </row>
    <row r="7" spans="2:12" ht="375.75">
      <c r="B7" s="14" t="s">
        <v>46</v>
      </c>
      <c r="C7" s="18" t="s">
        <v>47</v>
      </c>
      <c r="D7" s="16">
        <v>1</v>
      </c>
      <c r="E7" s="7">
        <v>28450213</v>
      </c>
      <c r="F7" s="7">
        <f>E7*D7</f>
        <v>28450213</v>
      </c>
      <c r="G7" s="7">
        <v>26516787</v>
      </c>
      <c r="H7" s="7">
        <f>G7*D7</f>
        <v>26516787</v>
      </c>
      <c r="I7" s="7"/>
      <c r="J7" s="7">
        <f>I7*D7</f>
        <v>0</v>
      </c>
      <c r="K7" s="7">
        <f t="shared" si="0"/>
        <v>27483500</v>
      </c>
      <c r="L7" s="7">
        <f>K7*D7</f>
        <v>27483500</v>
      </c>
    </row>
    <row r="8" spans="2:12" ht="105" customHeight="1">
      <c r="B8" s="14" t="s">
        <v>48</v>
      </c>
      <c r="C8" s="18" t="s">
        <v>49</v>
      </c>
      <c r="D8" s="16">
        <v>1</v>
      </c>
      <c r="E8" s="7">
        <v>1002000</v>
      </c>
      <c r="F8" s="7">
        <f>E8*D8</f>
        <v>1002000</v>
      </c>
      <c r="G8" s="7">
        <v>672400</v>
      </c>
      <c r="H8" s="7">
        <f>G8*D8</f>
        <v>672400</v>
      </c>
      <c r="I8" s="7"/>
      <c r="J8" s="7">
        <f>I8*D8</f>
        <v>0</v>
      </c>
      <c r="K8" s="7">
        <f t="shared" si="0"/>
        <v>837200</v>
      </c>
      <c r="L8" s="7">
        <f>K8*D8</f>
        <v>837200</v>
      </c>
    </row>
    <row r="9" spans="2:12" ht="15.75">
      <c r="E9" s="10" t="s">
        <v>39</v>
      </c>
      <c r="F9" s="52">
        <f>SUM(F5:F8)</f>
        <v>125587213</v>
      </c>
      <c r="G9" s="10" t="s">
        <v>39</v>
      </c>
      <c r="H9" s="52">
        <f>SUM(H5:H8)</f>
        <v>126419967</v>
      </c>
      <c r="I9" s="10" t="s">
        <v>39</v>
      </c>
      <c r="J9" s="48">
        <f>SUM(J5:J8)</f>
        <v>7800000.0000000009</v>
      </c>
      <c r="K9" s="10" t="s">
        <v>39</v>
      </c>
      <c r="L9" s="50">
        <f>SUM(L5:L8)</f>
        <v>123345700</v>
      </c>
    </row>
    <row r="10" spans="2:12" ht="15.75">
      <c r="E10" s="10" t="s">
        <v>40</v>
      </c>
      <c r="F10" s="11">
        <f>F9*19%</f>
        <v>23861570.469999999</v>
      </c>
      <c r="G10" s="10" t="s">
        <v>40</v>
      </c>
      <c r="H10" s="11">
        <f>H9*19%</f>
        <v>24019793.73</v>
      </c>
      <c r="I10" s="10" t="s">
        <v>40</v>
      </c>
      <c r="J10" s="12">
        <f>J9*19%</f>
        <v>1482000.0000000002</v>
      </c>
      <c r="K10" s="10" t="s">
        <v>40</v>
      </c>
      <c r="L10" s="51">
        <f>L9*19%</f>
        <v>23435683</v>
      </c>
    </row>
    <row r="11" spans="2:12" ht="15.75">
      <c r="E11" s="10" t="s">
        <v>41</v>
      </c>
      <c r="F11" s="11">
        <f>SUM(F9:F10)</f>
        <v>149448783.47</v>
      </c>
      <c r="G11" s="10" t="s">
        <v>41</v>
      </c>
      <c r="H11" s="11">
        <f>SUM(H9:H10)</f>
        <v>150439760.72999999</v>
      </c>
      <c r="I11" s="10" t="s">
        <v>41</v>
      </c>
      <c r="J11" s="12">
        <f>SUM(J9:J10)</f>
        <v>9282000.0000000019</v>
      </c>
      <c r="K11" s="10" t="s">
        <v>41</v>
      </c>
      <c r="L11" s="51">
        <f>SUM(L9:L10)</f>
        <v>146781383</v>
      </c>
    </row>
  </sheetData>
  <mergeCells count="5">
    <mergeCell ref="B2:L2"/>
    <mergeCell ref="E3:F3"/>
    <mergeCell ref="G3:H3"/>
    <mergeCell ref="I3:J3"/>
    <mergeCell ref="K3:L3"/>
  </mergeCells>
  <printOptions horizontalCentered="1" verticalCentered="1"/>
  <pageMargins left="0.70866141732283472" right="0.70866141732283472" top="0.74803149606299213" bottom="0.74803149606299213" header="0.31496062992125984" footer="0.31496062992125984"/>
  <pageSetup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EA367-22E8-424E-B9AE-92BAF6ED492B}">
  <sheetPr>
    <pageSetUpPr fitToPage="1"/>
  </sheetPr>
  <dimension ref="B3:L18"/>
  <sheetViews>
    <sheetView zoomScale="80" zoomScaleNormal="80" workbookViewId="0">
      <selection activeCell="K6" sqref="K6"/>
    </sheetView>
  </sheetViews>
  <sheetFormatPr baseColWidth="10" defaultRowHeight="15"/>
  <cols>
    <col min="1" max="1" width="11.42578125" style="2"/>
    <col min="2" max="2" width="9.28515625" style="2" customWidth="1"/>
    <col min="3" max="3" width="83.28515625" style="2" customWidth="1"/>
    <col min="4" max="4" width="16.5703125" style="8" customWidth="1"/>
    <col min="5" max="5" width="16.7109375" style="2" customWidth="1"/>
    <col min="6" max="6" width="17.5703125" style="2" bestFit="1" customWidth="1"/>
    <col min="7" max="7" width="15.85546875" style="2" bestFit="1" customWidth="1"/>
    <col min="8" max="8" width="17.5703125" style="8" bestFit="1" customWidth="1"/>
    <col min="9" max="9" width="15.28515625" style="2" bestFit="1" customWidth="1"/>
    <col min="10" max="10" width="17.5703125" style="2" bestFit="1" customWidth="1"/>
    <col min="11" max="11" width="21" style="2" bestFit="1" customWidth="1"/>
    <col min="12" max="12" width="19.140625" style="2" bestFit="1" customWidth="1"/>
    <col min="13" max="16384" width="11.42578125" style="2"/>
  </cols>
  <sheetData>
    <row r="3" spans="2:12" ht="15.75">
      <c r="B3" s="91" t="s">
        <v>50</v>
      </c>
      <c r="C3" s="91"/>
      <c r="D3" s="91"/>
      <c r="E3" s="91"/>
      <c r="F3" s="91"/>
      <c r="G3" s="91"/>
      <c r="H3" s="91"/>
      <c r="I3" s="91"/>
      <c r="J3" s="91"/>
      <c r="K3" s="91"/>
      <c r="L3" s="91"/>
    </row>
    <row r="4" spans="2:12" ht="15.75" customHeight="1">
      <c r="B4" s="19"/>
      <c r="C4" s="20"/>
      <c r="D4" s="21"/>
      <c r="E4" s="92" t="s">
        <v>30</v>
      </c>
      <c r="F4" s="93"/>
      <c r="G4" s="92" t="s">
        <v>31</v>
      </c>
      <c r="H4" s="93"/>
      <c r="I4" s="92" t="s">
        <v>34</v>
      </c>
      <c r="J4" s="93"/>
      <c r="K4" s="92" t="s">
        <v>29</v>
      </c>
      <c r="L4" s="93"/>
    </row>
    <row r="5" spans="2:12" ht="31.5">
      <c r="B5" s="3" t="s">
        <v>36</v>
      </c>
      <c r="C5" s="3" t="s">
        <v>1</v>
      </c>
      <c r="D5" s="3" t="s">
        <v>0</v>
      </c>
      <c r="E5" s="3" t="s">
        <v>27</v>
      </c>
      <c r="F5" s="3" t="s">
        <v>28</v>
      </c>
      <c r="G5" s="3" t="s">
        <v>27</v>
      </c>
      <c r="H5" s="3" t="s">
        <v>28</v>
      </c>
      <c r="I5" s="3" t="s">
        <v>27</v>
      </c>
      <c r="J5" s="3" t="s">
        <v>28</v>
      </c>
      <c r="K5" s="3" t="s">
        <v>27</v>
      </c>
      <c r="L5" s="3" t="s">
        <v>28</v>
      </c>
    </row>
    <row r="6" spans="2:12" ht="409.5">
      <c r="B6" s="31" t="s">
        <v>51</v>
      </c>
      <c r="C6" s="22" t="s">
        <v>52</v>
      </c>
      <c r="D6" s="4">
        <v>1</v>
      </c>
      <c r="E6" s="7">
        <v>116998000</v>
      </c>
      <c r="F6" s="7">
        <f>E6*D6</f>
        <v>116998000</v>
      </c>
      <c r="G6" s="7">
        <v>119540000</v>
      </c>
      <c r="H6" s="7">
        <f>G6*D6</f>
        <v>119540000</v>
      </c>
      <c r="I6" s="7"/>
      <c r="J6" s="7">
        <f>I6*D6</f>
        <v>0</v>
      </c>
      <c r="K6" s="7">
        <f>AVERAGE(E6,G6,I6)</f>
        <v>118269000</v>
      </c>
      <c r="L6" s="7">
        <f t="shared" ref="L6:L11" si="0">K6*D6</f>
        <v>118269000</v>
      </c>
    </row>
    <row r="7" spans="2:12" ht="135.75">
      <c r="B7" s="31" t="s">
        <v>53</v>
      </c>
      <c r="C7" s="23" t="s">
        <v>54</v>
      </c>
      <c r="D7" s="4">
        <v>10</v>
      </c>
      <c r="E7" s="7">
        <v>187000</v>
      </c>
      <c r="F7" s="7">
        <f t="shared" ref="F7:F12" si="1">E7*D7</f>
        <v>1870000</v>
      </c>
      <c r="G7" s="7">
        <v>210000</v>
      </c>
      <c r="H7" s="7">
        <f t="shared" ref="H7:H12" si="2">G7*D7</f>
        <v>2100000</v>
      </c>
      <c r="I7" s="7"/>
      <c r="J7" s="7">
        <f>I7*D7</f>
        <v>0</v>
      </c>
      <c r="K7" s="7">
        <f t="shared" ref="K7:K11" si="3">AVERAGE(E7,G7,I7)</f>
        <v>198500</v>
      </c>
      <c r="L7" s="7">
        <f t="shared" si="0"/>
        <v>1985000</v>
      </c>
    </row>
    <row r="8" spans="2:12" ht="211.5">
      <c r="B8" s="31" t="s">
        <v>55</v>
      </c>
      <c r="C8" s="24" t="s">
        <v>56</v>
      </c>
      <c r="D8" s="4">
        <v>3</v>
      </c>
      <c r="E8" s="7">
        <v>13850000</v>
      </c>
      <c r="F8" s="7">
        <f t="shared" si="1"/>
        <v>41550000</v>
      </c>
      <c r="G8" s="7">
        <v>11578450</v>
      </c>
      <c r="H8" s="7">
        <f t="shared" si="2"/>
        <v>34735350</v>
      </c>
      <c r="I8" s="7">
        <v>14404500</v>
      </c>
      <c r="J8" s="7">
        <f>I8*D8</f>
        <v>43213500</v>
      </c>
      <c r="K8" s="7">
        <f t="shared" si="3"/>
        <v>13277650</v>
      </c>
      <c r="L8" s="7">
        <f t="shared" si="0"/>
        <v>39832950</v>
      </c>
    </row>
    <row r="9" spans="2:12" ht="31.5">
      <c r="B9" s="31" t="s">
        <v>57</v>
      </c>
      <c r="C9" s="25" t="s">
        <v>58</v>
      </c>
      <c r="D9" s="4">
        <v>4</v>
      </c>
      <c r="E9" s="7">
        <v>867000</v>
      </c>
      <c r="F9" s="7">
        <f t="shared" si="1"/>
        <v>3468000</v>
      </c>
      <c r="G9" s="7">
        <v>967000</v>
      </c>
      <c r="H9" s="7">
        <f t="shared" si="2"/>
        <v>3868000</v>
      </c>
      <c r="I9" s="7"/>
      <c r="J9" s="7">
        <f>I9*D9</f>
        <v>0</v>
      </c>
      <c r="K9" s="7">
        <f t="shared" si="3"/>
        <v>917000</v>
      </c>
      <c r="L9" s="7">
        <f t="shared" si="0"/>
        <v>3668000</v>
      </c>
    </row>
    <row r="10" spans="2:12" ht="106.5">
      <c r="B10" s="31" t="s">
        <v>59</v>
      </c>
      <c r="C10" s="22" t="s">
        <v>60</v>
      </c>
      <c r="D10" s="4">
        <v>3</v>
      </c>
      <c r="E10" s="7">
        <v>7700000</v>
      </c>
      <c r="F10" s="7">
        <f t="shared" si="1"/>
        <v>23100000</v>
      </c>
      <c r="G10" s="7">
        <v>5420000</v>
      </c>
      <c r="H10" s="7">
        <f t="shared" si="2"/>
        <v>16260000</v>
      </c>
      <c r="I10" s="7"/>
      <c r="J10" s="7">
        <f>I10*D10</f>
        <v>0</v>
      </c>
      <c r="K10" s="7">
        <f t="shared" si="3"/>
        <v>6560000</v>
      </c>
      <c r="L10" s="7">
        <f t="shared" si="0"/>
        <v>19680000</v>
      </c>
    </row>
    <row r="11" spans="2:12" ht="360.75">
      <c r="B11" s="31" t="s">
        <v>61</v>
      </c>
      <c r="C11" s="22" t="s">
        <v>64</v>
      </c>
      <c r="D11" s="4">
        <v>2</v>
      </c>
      <c r="E11" s="7">
        <v>4183000</v>
      </c>
      <c r="F11" s="7">
        <f t="shared" si="1"/>
        <v>8366000</v>
      </c>
      <c r="G11" s="7">
        <v>5019600</v>
      </c>
      <c r="H11" s="7">
        <f t="shared" si="2"/>
        <v>10039200</v>
      </c>
      <c r="I11" s="7">
        <v>4900665</v>
      </c>
      <c r="J11" s="7">
        <f t="shared" ref="J11:J12" si="4">I11*D11</f>
        <v>9801330</v>
      </c>
      <c r="K11" s="7">
        <f t="shared" si="3"/>
        <v>4701088.333333333</v>
      </c>
      <c r="L11" s="7">
        <f t="shared" si="0"/>
        <v>9402176.666666666</v>
      </c>
    </row>
    <row r="12" spans="2:12" ht="31.5">
      <c r="B12" s="31" t="s">
        <v>62</v>
      </c>
      <c r="C12" s="25" t="s">
        <v>63</v>
      </c>
      <c r="D12" s="4">
        <v>1</v>
      </c>
      <c r="E12" s="7">
        <v>4152000</v>
      </c>
      <c r="F12" s="7">
        <f t="shared" si="1"/>
        <v>4152000</v>
      </c>
      <c r="G12" s="7">
        <v>4982400</v>
      </c>
      <c r="H12" s="7">
        <f t="shared" si="2"/>
        <v>4982400</v>
      </c>
      <c r="I12" s="7">
        <v>7724094</v>
      </c>
      <c r="J12" s="7">
        <f t="shared" si="4"/>
        <v>7724094</v>
      </c>
      <c r="K12" s="7">
        <f>AVERAGE(E12,G12,I12)</f>
        <v>5619498</v>
      </c>
      <c r="L12" s="7">
        <f t="shared" ref="L12" si="5">K12*D12</f>
        <v>5619498</v>
      </c>
    </row>
    <row r="13" spans="2:12">
      <c r="E13" s="10" t="s">
        <v>39</v>
      </c>
      <c r="F13" s="48">
        <f>SUM(F6:F12)</f>
        <v>199504000</v>
      </c>
      <c r="G13" s="10" t="s">
        <v>39</v>
      </c>
      <c r="H13" s="49">
        <f>SUM(H6:H12)</f>
        <v>191524950</v>
      </c>
      <c r="I13" s="10" t="s">
        <v>39</v>
      </c>
      <c r="J13" s="48">
        <f>SUM(J6:J12)</f>
        <v>60738924</v>
      </c>
      <c r="K13" s="10" t="s">
        <v>39</v>
      </c>
      <c r="L13" s="48">
        <f>SUM(L6:L12)</f>
        <v>198456624.66666666</v>
      </c>
    </row>
    <row r="14" spans="2:12">
      <c r="E14" s="10" t="s">
        <v>40</v>
      </c>
      <c r="F14" s="12">
        <f>F13*19%</f>
        <v>37905760</v>
      </c>
      <c r="G14" s="10" t="s">
        <v>40</v>
      </c>
      <c r="H14" s="7">
        <f>H13*19%</f>
        <v>36389740.5</v>
      </c>
      <c r="I14" s="10" t="s">
        <v>40</v>
      </c>
      <c r="J14" s="12">
        <f>J13*19%</f>
        <v>11540395.560000001</v>
      </c>
      <c r="K14" s="10" t="s">
        <v>40</v>
      </c>
      <c r="L14" s="12">
        <f>L13*19%</f>
        <v>37706758.686666667</v>
      </c>
    </row>
    <row r="15" spans="2:12">
      <c r="E15" s="10" t="s">
        <v>41</v>
      </c>
      <c r="F15" s="12">
        <f>SUM(F13:F14)</f>
        <v>237409760</v>
      </c>
      <c r="G15" s="10" t="s">
        <v>41</v>
      </c>
      <c r="H15" s="7">
        <f>SUM(H13:H14)</f>
        <v>227914690.5</v>
      </c>
      <c r="I15" s="10" t="s">
        <v>41</v>
      </c>
      <c r="J15" s="12">
        <f>SUM(J13:J14)</f>
        <v>72279319.560000002</v>
      </c>
      <c r="K15" s="10" t="s">
        <v>41</v>
      </c>
      <c r="L15" s="12">
        <f>SUM(L13:L14)</f>
        <v>236163383.35333332</v>
      </c>
    </row>
    <row r="17" spans="10:10">
      <c r="J17" s="26"/>
    </row>
    <row r="18" spans="10:10">
      <c r="J18" s="26"/>
    </row>
  </sheetData>
  <mergeCells count="5">
    <mergeCell ref="B3:L3"/>
    <mergeCell ref="E4:F4"/>
    <mergeCell ref="G4:H4"/>
    <mergeCell ref="I4:J4"/>
    <mergeCell ref="K4:L4"/>
  </mergeCells>
  <pageMargins left="0.7" right="0.7" top="0.75" bottom="0.75" header="0.3" footer="0.3"/>
  <pageSetup paperSize="9" scale="2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6718-E9CD-4380-BAA1-3F4B9AB4C762}">
  <dimension ref="B2:L26"/>
  <sheetViews>
    <sheetView topLeftCell="A7" zoomScale="87" zoomScaleNormal="87" workbookViewId="0">
      <selection activeCell="M14" sqref="M14"/>
    </sheetView>
  </sheetViews>
  <sheetFormatPr baseColWidth="10" defaultRowHeight="15"/>
  <cols>
    <col min="1" max="1" width="11.42578125" style="2"/>
    <col min="2" max="2" width="6.7109375" style="2" bestFit="1" customWidth="1"/>
    <col min="3" max="3" width="80.85546875" style="2" customWidth="1"/>
    <col min="4" max="4" width="13.28515625" style="2" bestFit="1" customWidth="1"/>
    <col min="5" max="5" width="20.5703125" style="2" bestFit="1" customWidth="1"/>
    <col min="6" max="6" width="21.85546875" style="2" bestFit="1" customWidth="1"/>
    <col min="7" max="7" width="13.5703125" style="26" bestFit="1" customWidth="1"/>
    <col min="8" max="8" width="17.5703125" style="8" bestFit="1" customWidth="1"/>
    <col min="9" max="9" width="13.5703125" style="2" bestFit="1" customWidth="1"/>
    <col min="10" max="10" width="17.5703125" style="2" bestFit="1" customWidth="1"/>
    <col min="11" max="11" width="16.85546875" style="2" customWidth="1"/>
    <col min="12" max="12" width="17.5703125" style="2" bestFit="1" customWidth="1"/>
    <col min="13" max="16384" width="11.42578125" style="2"/>
  </cols>
  <sheetData>
    <row r="2" spans="2:12" ht="15.75">
      <c r="B2" s="94" t="s">
        <v>83</v>
      </c>
      <c r="C2" s="94"/>
      <c r="D2" s="94"/>
      <c r="E2" s="94"/>
      <c r="F2" s="94"/>
      <c r="G2" s="94"/>
      <c r="H2" s="94"/>
      <c r="I2" s="94"/>
      <c r="J2" s="94"/>
      <c r="K2" s="94"/>
      <c r="L2" s="94"/>
    </row>
    <row r="3" spans="2:12" ht="15.75">
      <c r="B3" s="13"/>
      <c r="C3" s="13"/>
      <c r="D3" s="13"/>
      <c r="E3" s="89" t="s">
        <v>30</v>
      </c>
      <c r="F3" s="89"/>
      <c r="G3" s="89" t="s">
        <v>74</v>
      </c>
      <c r="H3" s="89"/>
      <c r="I3" s="89" t="s">
        <v>34</v>
      </c>
      <c r="J3" s="89"/>
      <c r="K3" s="89" t="s">
        <v>29</v>
      </c>
      <c r="L3" s="89"/>
    </row>
    <row r="4" spans="2:12" ht="40.5" customHeight="1">
      <c r="B4" s="3" t="s">
        <v>36</v>
      </c>
      <c r="C4" s="3" t="s">
        <v>1</v>
      </c>
      <c r="D4" s="3" t="s">
        <v>0</v>
      </c>
      <c r="E4" s="3" t="s">
        <v>27</v>
      </c>
      <c r="F4" s="3" t="s">
        <v>28</v>
      </c>
      <c r="G4" s="3" t="s">
        <v>27</v>
      </c>
      <c r="H4" s="3" t="s">
        <v>28</v>
      </c>
      <c r="I4" s="3" t="s">
        <v>27</v>
      </c>
      <c r="J4" s="3" t="s">
        <v>28</v>
      </c>
      <c r="K4" s="3" t="s">
        <v>27</v>
      </c>
      <c r="L4" s="3" t="s">
        <v>28</v>
      </c>
    </row>
    <row r="5" spans="2:12" ht="104.25" customHeight="1">
      <c r="B5" s="31" t="s">
        <v>69</v>
      </c>
      <c r="C5" s="33" t="s">
        <v>65</v>
      </c>
      <c r="D5" s="31">
        <v>1</v>
      </c>
      <c r="E5" s="7">
        <v>3631860</v>
      </c>
      <c r="F5" s="7">
        <f>E5*D5</f>
        <v>3631860</v>
      </c>
      <c r="G5" s="7">
        <v>2115600</v>
      </c>
      <c r="H5" s="7">
        <f>G5*D5</f>
        <v>2115600</v>
      </c>
      <c r="I5" s="7">
        <v>3012540</v>
      </c>
      <c r="J5" s="7">
        <f>I5*D5</f>
        <v>3012540</v>
      </c>
      <c r="K5" s="7">
        <f>AVERAGE(E5,G5,I5)</f>
        <v>2920000</v>
      </c>
      <c r="L5" s="7">
        <f>K5*D5</f>
        <v>2920000</v>
      </c>
    </row>
    <row r="6" spans="2:12" ht="304.5" customHeight="1">
      <c r="B6" s="31" t="s">
        <v>70</v>
      </c>
      <c r="C6" s="34" t="s">
        <v>66</v>
      </c>
      <c r="D6" s="31">
        <v>2</v>
      </c>
      <c r="E6" s="7">
        <v>4635000</v>
      </c>
      <c r="F6" s="7">
        <f>E6*D6</f>
        <v>9270000</v>
      </c>
      <c r="G6" s="7">
        <v>4520000</v>
      </c>
      <c r="H6" s="7">
        <f>G6*D6</f>
        <v>9040000</v>
      </c>
      <c r="I6" s="7">
        <v>4351000</v>
      </c>
      <c r="J6" s="7">
        <f>I6*D6</f>
        <v>8702000</v>
      </c>
      <c r="K6" s="7">
        <f t="shared" ref="K6:K8" si="0">AVERAGE(E6,G6,I6)</f>
        <v>4502000</v>
      </c>
      <c r="L6" s="7">
        <f>K6*D6</f>
        <v>9004000</v>
      </c>
    </row>
    <row r="7" spans="2:12" ht="98.25" customHeight="1">
      <c r="B7" s="31" t="s">
        <v>71</v>
      </c>
      <c r="C7" s="24" t="s">
        <v>67</v>
      </c>
      <c r="D7" s="31">
        <v>1</v>
      </c>
      <c r="E7" s="7">
        <v>319000</v>
      </c>
      <c r="F7" s="7">
        <f>E7*D7</f>
        <v>319000</v>
      </c>
      <c r="G7" s="7">
        <v>280000</v>
      </c>
      <c r="H7" s="7">
        <f>G7*D7</f>
        <v>280000</v>
      </c>
      <c r="I7" s="7">
        <v>253000</v>
      </c>
      <c r="J7" s="7">
        <f>I7*D7</f>
        <v>253000</v>
      </c>
      <c r="K7" s="7">
        <f t="shared" si="0"/>
        <v>284000</v>
      </c>
      <c r="L7" s="7">
        <f>K7*D7</f>
        <v>284000</v>
      </c>
    </row>
    <row r="8" spans="2:12" ht="132.75" customHeight="1">
      <c r="B8" s="31" t="s">
        <v>72</v>
      </c>
      <c r="C8" s="34" t="s">
        <v>75</v>
      </c>
      <c r="D8" s="31">
        <v>1</v>
      </c>
      <c r="E8" s="7">
        <v>2710000</v>
      </c>
      <c r="F8" s="7">
        <f>E8*D8</f>
        <v>2710000</v>
      </c>
      <c r="G8" s="7">
        <v>3426000</v>
      </c>
      <c r="H8" s="7">
        <f>G8*D8</f>
        <v>3426000</v>
      </c>
      <c r="I8" s="7">
        <v>2945000</v>
      </c>
      <c r="J8" s="7">
        <f>I8*D8</f>
        <v>2945000</v>
      </c>
      <c r="K8" s="7">
        <f t="shared" si="0"/>
        <v>3027000</v>
      </c>
      <c r="L8" s="7">
        <f>K8*D8</f>
        <v>3027000</v>
      </c>
    </row>
    <row r="9" spans="2:12" ht="164.25" customHeight="1">
      <c r="B9" s="31" t="s">
        <v>73</v>
      </c>
      <c r="C9" s="33" t="s">
        <v>68</v>
      </c>
      <c r="D9" s="31">
        <v>20</v>
      </c>
      <c r="E9" s="7">
        <v>110000</v>
      </c>
      <c r="F9" s="7">
        <f>E9*D9</f>
        <v>2200000</v>
      </c>
      <c r="G9" s="7">
        <v>90000</v>
      </c>
      <c r="H9" s="7">
        <f>G9*D9</f>
        <v>1800000</v>
      </c>
      <c r="I9" s="7"/>
      <c r="J9" s="7">
        <f>I9*D9</f>
        <v>0</v>
      </c>
      <c r="K9" s="7">
        <f>AVERAGE(E9,G9,I9)</f>
        <v>100000</v>
      </c>
      <c r="L9" s="7">
        <f>K9*D9</f>
        <v>2000000</v>
      </c>
    </row>
    <row r="10" spans="2:12" ht="15.75">
      <c r="E10" s="10" t="s">
        <v>39</v>
      </c>
      <c r="F10" s="7">
        <f>SUM(F5:F9)</f>
        <v>18130860</v>
      </c>
      <c r="G10" s="10" t="s">
        <v>39</v>
      </c>
      <c r="H10" s="7">
        <f>SUM(H5:H9)</f>
        <v>16661600</v>
      </c>
      <c r="I10" s="10" t="s">
        <v>39</v>
      </c>
      <c r="J10" s="7">
        <f>SUM(J5:J9)</f>
        <v>14912540</v>
      </c>
      <c r="K10" s="10" t="s">
        <v>39</v>
      </c>
      <c r="L10" s="53">
        <f>SUM(L5:L9)</f>
        <v>17235000</v>
      </c>
    </row>
    <row r="11" spans="2:12" ht="15.75">
      <c r="E11" s="10" t="s">
        <v>40</v>
      </c>
      <c r="F11" s="7">
        <f>F10*19%</f>
        <v>3444863.4</v>
      </c>
      <c r="G11" s="10" t="s">
        <v>40</v>
      </c>
      <c r="H11" s="7">
        <f>H10*19%</f>
        <v>3165704</v>
      </c>
      <c r="I11" s="10" t="s">
        <v>40</v>
      </c>
      <c r="J11" s="7">
        <f>J10*19%</f>
        <v>2833382.6</v>
      </c>
      <c r="K11" s="10" t="s">
        <v>40</v>
      </c>
      <c r="L11" s="53">
        <f>L10*19%</f>
        <v>3274650</v>
      </c>
    </row>
    <row r="12" spans="2:12" ht="15.75">
      <c r="E12" s="10" t="s">
        <v>41</v>
      </c>
      <c r="F12" s="7">
        <f>SUM(F10:F11)</f>
        <v>21575723.399999999</v>
      </c>
      <c r="G12" s="10" t="s">
        <v>41</v>
      </c>
      <c r="H12" s="7">
        <f>SUM(H10:H11)</f>
        <v>19827304</v>
      </c>
      <c r="I12" s="10" t="s">
        <v>41</v>
      </c>
      <c r="J12" s="7">
        <f>SUM(J10:J11)</f>
        <v>17745922.600000001</v>
      </c>
      <c r="K12" s="10" t="s">
        <v>41</v>
      </c>
      <c r="L12" s="53">
        <f>SUM(L10:L11)</f>
        <v>20509650</v>
      </c>
    </row>
    <row r="17" spans="3:6">
      <c r="C17" s="26"/>
    </row>
    <row r="19" spans="3:6">
      <c r="C19" s="35"/>
    </row>
    <row r="20" spans="3:6">
      <c r="C20" s="26"/>
    </row>
    <row r="26" spans="3:6">
      <c r="F26" s="26"/>
    </row>
  </sheetData>
  <mergeCells count="5">
    <mergeCell ref="E3:F3"/>
    <mergeCell ref="G3:H3"/>
    <mergeCell ref="I3:J3"/>
    <mergeCell ref="K3:L3"/>
    <mergeCell ref="B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2E953-7253-443C-A3E2-5C6AAFB6C528}">
  <dimension ref="B2:L10"/>
  <sheetViews>
    <sheetView topLeftCell="A6" zoomScale="77" zoomScaleNormal="77" workbookViewId="0">
      <selection activeCell="G22" sqref="G22"/>
    </sheetView>
  </sheetViews>
  <sheetFormatPr baseColWidth="10" defaultRowHeight="15"/>
  <cols>
    <col min="1" max="1" width="7" style="36" customWidth="1"/>
    <col min="2" max="2" width="6.85546875" style="36" bestFit="1" customWidth="1"/>
    <col min="3" max="3" width="76.28515625" style="36" customWidth="1"/>
    <col min="4" max="4" width="13.28515625" style="36" customWidth="1"/>
    <col min="5" max="5" width="21" style="36" bestFit="1" customWidth="1"/>
    <col min="6" max="6" width="17.85546875" style="36" bestFit="1" customWidth="1"/>
    <col min="7" max="7" width="21" style="37" bestFit="1" customWidth="1"/>
    <col min="8" max="8" width="17.85546875" style="38" bestFit="1" customWidth="1"/>
    <col min="9" max="9" width="21" style="36" bestFit="1" customWidth="1"/>
    <col min="10" max="10" width="17.85546875" style="36" bestFit="1" customWidth="1"/>
    <col min="11" max="11" width="21" style="36" bestFit="1" customWidth="1"/>
    <col min="12" max="12" width="18.42578125" style="36" bestFit="1" customWidth="1"/>
    <col min="13" max="16384" width="11.42578125" style="36"/>
  </cols>
  <sheetData>
    <row r="2" spans="2:12" ht="15.75">
      <c r="B2" s="95" t="s">
        <v>84</v>
      </c>
      <c r="C2" s="95"/>
      <c r="D2" s="95"/>
      <c r="E2" s="95"/>
      <c r="F2" s="95"/>
      <c r="G2" s="95"/>
      <c r="H2" s="95"/>
      <c r="I2" s="95"/>
      <c r="J2" s="95"/>
      <c r="K2" s="95"/>
      <c r="L2" s="95"/>
    </row>
    <row r="3" spans="2:12" ht="15.75" customHeight="1">
      <c r="B3" s="13"/>
      <c r="C3" s="13"/>
      <c r="D3" s="13"/>
      <c r="E3" s="89" t="s">
        <v>30</v>
      </c>
      <c r="F3" s="89"/>
      <c r="G3" s="89" t="s">
        <v>74</v>
      </c>
      <c r="H3" s="89"/>
      <c r="I3" s="89" t="s">
        <v>34</v>
      </c>
      <c r="J3" s="89"/>
      <c r="K3" s="89" t="s">
        <v>29</v>
      </c>
      <c r="L3" s="89"/>
    </row>
    <row r="4" spans="2:12" ht="30" customHeight="1">
      <c r="B4" s="3" t="s">
        <v>36</v>
      </c>
      <c r="C4" s="3" t="s">
        <v>1</v>
      </c>
      <c r="D4" s="3" t="s">
        <v>0</v>
      </c>
      <c r="E4" s="3" t="s">
        <v>27</v>
      </c>
      <c r="F4" s="3" t="s">
        <v>28</v>
      </c>
      <c r="G4" s="3" t="s">
        <v>27</v>
      </c>
      <c r="H4" s="3" t="s">
        <v>28</v>
      </c>
      <c r="I4" s="3" t="s">
        <v>27</v>
      </c>
      <c r="J4" s="3" t="s">
        <v>28</v>
      </c>
      <c r="K4" s="3" t="s">
        <v>27</v>
      </c>
      <c r="L4" s="3" t="s">
        <v>28</v>
      </c>
    </row>
    <row r="5" spans="2:12" ht="409.5">
      <c r="B5" s="39" t="s">
        <v>79</v>
      </c>
      <c r="C5" s="40" t="s">
        <v>76</v>
      </c>
      <c r="D5" s="39">
        <v>1</v>
      </c>
      <c r="E5" s="17">
        <v>13923000</v>
      </c>
      <c r="F5" s="17">
        <f>E5*D5</f>
        <v>13923000</v>
      </c>
      <c r="G5" s="42"/>
      <c r="H5" s="17">
        <f>G5*D5</f>
        <v>0</v>
      </c>
      <c r="I5" s="17">
        <v>8105148</v>
      </c>
      <c r="J5" s="41">
        <f>I5*D5</f>
        <v>8105148</v>
      </c>
      <c r="K5" s="17">
        <f>AVERAGE(E5,G5,I5)</f>
        <v>11014074</v>
      </c>
      <c r="L5" s="17">
        <f>K5*D5</f>
        <v>11014074</v>
      </c>
    </row>
    <row r="6" spans="2:12" ht="195.75">
      <c r="B6" s="31" t="s">
        <v>80</v>
      </c>
      <c r="C6" s="40" t="s">
        <v>77</v>
      </c>
      <c r="D6" s="31">
        <v>1</v>
      </c>
      <c r="E6" s="17">
        <v>5117000</v>
      </c>
      <c r="F6" s="17">
        <f>E6*D6</f>
        <v>5117000</v>
      </c>
      <c r="G6" s="17">
        <v>4540000</v>
      </c>
      <c r="H6" s="17">
        <f>G6*D6</f>
        <v>4540000</v>
      </c>
      <c r="I6" s="17">
        <v>4335000</v>
      </c>
      <c r="J6" s="41">
        <f>I6*D6</f>
        <v>4335000</v>
      </c>
      <c r="K6" s="17">
        <f t="shared" ref="K6:K7" si="0">AVERAGE(E6,G6,I6)</f>
        <v>4664000</v>
      </c>
      <c r="L6" s="17">
        <f>K6*D6</f>
        <v>4664000</v>
      </c>
    </row>
    <row r="7" spans="2:12" ht="195.75">
      <c r="B7" s="31" t="s">
        <v>81</v>
      </c>
      <c r="C7" s="40" t="s">
        <v>78</v>
      </c>
      <c r="D7" s="31">
        <v>1</v>
      </c>
      <c r="E7" s="17">
        <v>4850000</v>
      </c>
      <c r="F7" s="17">
        <f>E7*D7</f>
        <v>4850000</v>
      </c>
      <c r="G7" s="17">
        <v>4780000</v>
      </c>
      <c r="H7" s="17">
        <f>G7*D7</f>
        <v>4780000</v>
      </c>
      <c r="I7" s="17">
        <v>4950000</v>
      </c>
      <c r="J7" s="41">
        <f>I7*D7</f>
        <v>4950000</v>
      </c>
      <c r="K7" s="17">
        <f t="shared" si="0"/>
        <v>4860000</v>
      </c>
      <c r="L7" s="17">
        <f>K7*D7</f>
        <v>4860000</v>
      </c>
    </row>
    <row r="8" spans="2:12">
      <c r="E8" s="10" t="s">
        <v>39</v>
      </c>
      <c r="F8" s="41">
        <f>SUM(F5:F7)</f>
        <v>23890000</v>
      </c>
      <c r="G8" s="10" t="s">
        <v>39</v>
      </c>
      <c r="H8" s="41">
        <f>SUM(H5:H7)</f>
        <v>9320000</v>
      </c>
      <c r="I8" s="10" t="s">
        <v>39</v>
      </c>
      <c r="J8" s="41">
        <f>SUM(J5:J7)</f>
        <v>17390148</v>
      </c>
      <c r="K8" s="10" t="s">
        <v>39</v>
      </c>
      <c r="L8" s="61">
        <f>SUM(L5:L7)</f>
        <v>20538074</v>
      </c>
    </row>
    <row r="9" spans="2:12">
      <c r="E9" s="10" t="s">
        <v>40</v>
      </c>
      <c r="F9" s="41">
        <f>F8*19%</f>
        <v>4539100</v>
      </c>
      <c r="G9" s="10" t="s">
        <v>40</v>
      </c>
      <c r="H9" s="41">
        <f>H8*19%</f>
        <v>1770800</v>
      </c>
      <c r="I9" s="10" t="s">
        <v>40</v>
      </c>
      <c r="J9" s="41">
        <f>J8*19%</f>
        <v>3304128.12</v>
      </c>
      <c r="K9" s="10" t="s">
        <v>40</v>
      </c>
      <c r="L9" s="61">
        <f>L8*19%</f>
        <v>3902234.06</v>
      </c>
    </row>
    <row r="10" spans="2:12">
      <c r="E10" s="10" t="s">
        <v>41</v>
      </c>
      <c r="F10" s="41">
        <f>SUM(F8:F9)</f>
        <v>28429100</v>
      </c>
      <c r="G10" s="10" t="s">
        <v>41</v>
      </c>
      <c r="H10" s="41">
        <f>SUM(H8:H9)</f>
        <v>11090800</v>
      </c>
      <c r="I10" s="10" t="s">
        <v>41</v>
      </c>
      <c r="J10" s="41">
        <f>SUM(J8:J9)</f>
        <v>20694276.120000001</v>
      </c>
      <c r="K10" s="10" t="s">
        <v>41</v>
      </c>
      <c r="L10" s="61">
        <f>SUM(L8:L9)</f>
        <v>24440308.059999999</v>
      </c>
    </row>
  </sheetData>
  <mergeCells count="5">
    <mergeCell ref="E3:F3"/>
    <mergeCell ref="G3:H3"/>
    <mergeCell ref="I3:J3"/>
    <mergeCell ref="K3:L3"/>
    <mergeCell ref="B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75E1-22DD-4F22-B54C-DA0E69EBA50F}">
  <dimension ref="B2:K26"/>
  <sheetViews>
    <sheetView topLeftCell="A7" zoomScale="93" zoomScaleNormal="93" workbookViewId="0">
      <selection activeCell="M21" sqref="M21"/>
    </sheetView>
  </sheetViews>
  <sheetFormatPr baseColWidth="10" defaultRowHeight="15"/>
  <cols>
    <col min="1" max="1" width="11.42578125" style="2"/>
    <col min="2" max="2" width="6.7109375" style="2" bestFit="1" customWidth="1"/>
    <col min="3" max="3" width="42.28515625" style="43" customWidth="1"/>
    <col min="4" max="4" width="16.85546875" style="2" customWidth="1"/>
    <col min="5" max="5" width="13.28515625" style="2" customWidth="1"/>
    <col min="6" max="6" width="22.28515625" style="2" customWidth="1"/>
    <col min="7" max="7" width="18.85546875" style="2" customWidth="1"/>
    <col min="8" max="8" width="21" style="2" bestFit="1" customWidth="1"/>
    <col min="9" max="9" width="17.5703125" style="2" bestFit="1" customWidth="1"/>
    <col min="10" max="10" width="21" style="2" bestFit="1" customWidth="1"/>
    <col min="11" max="11" width="19.140625" style="2" bestFit="1" customWidth="1"/>
    <col min="12" max="16384" width="11.42578125" style="2"/>
  </cols>
  <sheetData>
    <row r="2" spans="2:11" ht="15.75">
      <c r="B2" s="95" t="s">
        <v>85</v>
      </c>
      <c r="C2" s="95"/>
      <c r="D2" s="95"/>
      <c r="E2" s="95"/>
      <c r="F2" s="95"/>
      <c r="G2" s="95"/>
      <c r="H2" s="95"/>
      <c r="I2" s="95"/>
      <c r="J2" s="95"/>
      <c r="K2" s="47"/>
    </row>
    <row r="3" spans="2:11" ht="15.75">
      <c r="B3" s="47"/>
      <c r="C3" s="47"/>
      <c r="D3" s="47"/>
      <c r="E3" s="47"/>
      <c r="F3" s="89" t="s">
        <v>132</v>
      </c>
      <c r="G3" s="89"/>
      <c r="H3" s="89" t="s">
        <v>31</v>
      </c>
      <c r="I3" s="89"/>
      <c r="J3" s="89" t="s">
        <v>29</v>
      </c>
      <c r="K3" s="89"/>
    </row>
    <row r="4" spans="2:11" ht="15.75">
      <c r="B4" s="32" t="s">
        <v>36</v>
      </c>
      <c r="C4" s="32" t="s">
        <v>1</v>
      </c>
      <c r="D4" s="32" t="s">
        <v>25</v>
      </c>
      <c r="E4" s="32" t="s">
        <v>26</v>
      </c>
      <c r="F4" s="55" t="s">
        <v>27</v>
      </c>
      <c r="G4" s="55" t="s">
        <v>28</v>
      </c>
      <c r="H4" s="55" t="s">
        <v>27</v>
      </c>
      <c r="I4" s="55" t="s">
        <v>28</v>
      </c>
      <c r="J4" s="32" t="s">
        <v>27</v>
      </c>
      <c r="K4" s="32" t="s">
        <v>28</v>
      </c>
    </row>
    <row r="5" spans="2:11" ht="69.75" customHeight="1">
      <c r="B5" s="90" t="s">
        <v>86</v>
      </c>
      <c r="C5" s="96" t="s">
        <v>2</v>
      </c>
      <c r="D5" s="97"/>
      <c r="E5" s="97"/>
      <c r="F5" s="97"/>
      <c r="G5" s="97"/>
      <c r="H5" s="97"/>
      <c r="I5" s="97"/>
      <c r="J5" s="97"/>
      <c r="K5" s="98"/>
    </row>
    <row r="6" spans="2:11">
      <c r="B6" s="90"/>
      <c r="C6" s="33" t="s">
        <v>3</v>
      </c>
      <c r="D6" s="4">
        <v>555624</v>
      </c>
      <c r="E6" s="31">
        <v>1</v>
      </c>
      <c r="F6" s="7">
        <v>13382000</v>
      </c>
      <c r="G6" s="7">
        <f>E6*F6</f>
        <v>13382000</v>
      </c>
      <c r="H6" s="7">
        <v>10546700</v>
      </c>
      <c r="I6" s="7">
        <f t="shared" ref="I6:I14" si="0">H6*E6</f>
        <v>10546700</v>
      </c>
      <c r="J6" s="7">
        <f>AVERAGE(H6,F6)</f>
        <v>11964350</v>
      </c>
      <c r="K6" s="7">
        <f t="shared" ref="K6:K14" si="1">J6*E6</f>
        <v>11964350</v>
      </c>
    </row>
    <row r="7" spans="2:11">
      <c r="B7" s="90"/>
      <c r="C7" s="33" t="s">
        <v>4</v>
      </c>
      <c r="D7" s="4">
        <v>555600</v>
      </c>
      <c r="E7" s="31">
        <v>1</v>
      </c>
      <c r="F7" s="7">
        <v>7488700</v>
      </c>
      <c r="G7" s="7">
        <f t="shared" ref="G7:G14" si="2">E7*F7</f>
        <v>7488700</v>
      </c>
      <c r="H7" s="7">
        <v>5708600</v>
      </c>
      <c r="I7" s="7">
        <f t="shared" si="0"/>
        <v>5708600</v>
      </c>
      <c r="J7" s="7">
        <f t="shared" ref="J7:J14" si="3">AVERAGE(H7,F7)</f>
        <v>6598650</v>
      </c>
      <c r="K7" s="7">
        <f t="shared" si="1"/>
        <v>6598650</v>
      </c>
    </row>
    <row r="8" spans="2:11" ht="30">
      <c r="B8" s="90"/>
      <c r="C8" s="33" t="s">
        <v>5</v>
      </c>
      <c r="D8" s="44" t="s">
        <v>6</v>
      </c>
      <c r="E8" s="31">
        <v>2</v>
      </c>
      <c r="F8" s="7">
        <v>18169000</v>
      </c>
      <c r="G8" s="7">
        <f t="shared" si="2"/>
        <v>36338000</v>
      </c>
      <c r="H8" s="7">
        <v>13811100</v>
      </c>
      <c r="I8" s="7">
        <f t="shared" si="0"/>
        <v>27622200</v>
      </c>
      <c r="J8" s="7">
        <f t="shared" si="3"/>
        <v>15990050</v>
      </c>
      <c r="K8" s="7">
        <f t="shared" si="1"/>
        <v>31980100</v>
      </c>
    </row>
    <row r="9" spans="2:11">
      <c r="B9" s="90"/>
      <c r="C9" s="33" t="s">
        <v>7</v>
      </c>
      <c r="D9" s="4">
        <v>500611</v>
      </c>
      <c r="E9" s="31">
        <v>2</v>
      </c>
      <c r="F9" s="7">
        <v>77500</v>
      </c>
      <c r="G9" s="7">
        <f t="shared" si="2"/>
        <v>155000</v>
      </c>
      <c r="H9" s="7">
        <v>59500</v>
      </c>
      <c r="I9" s="7">
        <f t="shared" si="0"/>
        <v>119000</v>
      </c>
      <c r="J9" s="7">
        <f t="shared" si="3"/>
        <v>68500</v>
      </c>
      <c r="K9" s="7">
        <f t="shared" si="1"/>
        <v>137000</v>
      </c>
    </row>
    <row r="10" spans="2:11" ht="30">
      <c r="B10" s="90"/>
      <c r="C10" s="33" t="s">
        <v>8</v>
      </c>
      <c r="D10" s="4">
        <v>500621</v>
      </c>
      <c r="E10" s="31">
        <v>1</v>
      </c>
      <c r="F10" s="7">
        <v>89700</v>
      </c>
      <c r="G10" s="7">
        <f t="shared" si="2"/>
        <v>89700</v>
      </c>
      <c r="H10" s="7">
        <v>67800</v>
      </c>
      <c r="I10" s="7">
        <f t="shared" si="0"/>
        <v>67800</v>
      </c>
      <c r="J10" s="7">
        <f t="shared" si="3"/>
        <v>78750</v>
      </c>
      <c r="K10" s="7">
        <f t="shared" si="1"/>
        <v>78750</v>
      </c>
    </row>
    <row r="11" spans="2:11" ht="30">
      <c r="B11" s="90"/>
      <c r="C11" s="33" t="s">
        <v>9</v>
      </c>
      <c r="D11" s="4">
        <v>500622</v>
      </c>
      <c r="E11" s="31">
        <v>1</v>
      </c>
      <c r="F11" s="7">
        <v>89700</v>
      </c>
      <c r="G11" s="7">
        <f t="shared" si="2"/>
        <v>89700</v>
      </c>
      <c r="H11" s="7">
        <v>67800</v>
      </c>
      <c r="I11" s="7">
        <f t="shared" si="0"/>
        <v>67800</v>
      </c>
      <c r="J11" s="7">
        <f t="shared" si="3"/>
        <v>78750</v>
      </c>
      <c r="K11" s="7">
        <f t="shared" si="1"/>
        <v>78750</v>
      </c>
    </row>
    <row r="12" spans="2:11">
      <c r="B12" s="90"/>
      <c r="C12" s="33" t="s">
        <v>10</v>
      </c>
      <c r="D12" s="4">
        <v>500641</v>
      </c>
      <c r="E12" s="31">
        <v>2</v>
      </c>
      <c r="F12" s="7">
        <v>103200</v>
      </c>
      <c r="G12" s="7">
        <f t="shared" si="2"/>
        <v>206400</v>
      </c>
      <c r="H12" s="7">
        <v>79600</v>
      </c>
      <c r="I12" s="7">
        <f t="shared" si="0"/>
        <v>159200</v>
      </c>
      <c r="J12" s="7">
        <f t="shared" si="3"/>
        <v>91400</v>
      </c>
      <c r="K12" s="7">
        <f t="shared" si="1"/>
        <v>182800</v>
      </c>
    </row>
    <row r="13" spans="2:11">
      <c r="B13" s="90"/>
      <c r="C13" s="33" t="s">
        <v>11</v>
      </c>
      <c r="D13" s="4">
        <v>500642</v>
      </c>
      <c r="E13" s="31">
        <v>4</v>
      </c>
      <c r="F13" s="7">
        <v>103200</v>
      </c>
      <c r="G13" s="7">
        <f t="shared" si="2"/>
        <v>412800</v>
      </c>
      <c r="H13" s="7">
        <v>79600</v>
      </c>
      <c r="I13" s="7">
        <f t="shared" si="0"/>
        <v>318400</v>
      </c>
      <c r="J13" s="7">
        <f t="shared" si="3"/>
        <v>91400</v>
      </c>
      <c r="K13" s="7">
        <f t="shared" si="1"/>
        <v>365600</v>
      </c>
    </row>
    <row r="14" spans="2:11">
      <c r="B14" s="90"/>
      <c r="C14" s="45" t="s">
        <v>12</v>
      </c>
      <c r="D14" s="4">
        <v>500644</v>
      </c>
      <c r="E14" s="31">
        <v>7</v>
      </c>
      <c r="F14" s="7">
        <v>103200</v>
      </c>
      <c r="G14" s="7">
        <f t="shared" si="2"/>
        <v>722400</v>
      </c>
      <c r="H14" s="7">
        <v>79600</v>
      </c>
      <c r="I14" s="7">
        <f t="shared" si="0"/>
        <v>557200</v>
      </c>
      <c r="J14" s="7">
        <f t="shared" si="3"/>
        <v>91400</v>
      </c>
      <c r="K14" s="7">
        <f t="shared" si="1"/>
        <v>639800</v>
      </c>
    </row>
    <row r="15" spans="2:11" ht="72.75" customHeight="1">
      <c r="B15" s="90" t="s">
        <v>87</v>
      </c>
      <c r="C15" s="96" t="s">
        <v>13</v>
      </c>
      <c r="D15" s="97"/>
      <c r="E15" s="97"/>
      <c r="F15" s="97"/>
      <c r="G15" s="97"/>
      <c r="H15" s="97"/>
      <c r="I15" s="97"/>
      <c r="J15" s="97"/>
      <c r="K15" s="98"/>
    </row>
    <row r="16" spans="2:11" ht="22.5" customHeight="1">
      <c r="B16" s="90"/>
      <c r="C16" s="33" t="s">
        <v>14</v>
      </c>
      <c r="D16" s="4">
        <v>559412</v>
      </c>
      <c r="E16" s="31">
        <v>1</v>
      </c>
      <c r="F16" s="7">
        <v>24061700</v>
      </c>
      <c r="G16" s="7">
        <f>E16*F16</f>
        <v>24061700</v>
      </c>
      <c r="H16" s="7">
        <v>18247400</v>
      </c>
      <c r="I16" s="7">
        <f>H16*E16</f>
        <v>18247400</v>
      </c>
      <c r="J16" s="7">
        <f>AVERAGE(H16,F16)</f>
        <v>21154550</v>
      </c>
      <c r="K16" s="7">
        <f t="shared" ref="K16:K23" si="4">J16*E16</f>
        <v>21154550</v>
      </c>
    </row>
    <row r="17" spans="2:11" ht="22.5" customHeight="1">
      <c r="B17" s="90"/>
      <c r="C17" s="33" t="s">
        <v>15</v>
      </c>
      <c r="D17" s="4" t="s">
        <v>16</v>
      </c>
      <c r="E17" s="31">
        <v>1</v>
      </c>
      <c r="F17" s="7">
        <v>10299900</v>
      </c>
      <c r="G17" s="7">
        <f t="shared" ref="G17:G23" si="5">E17*F17</f>
        <v>10299900</v>
      </c>
      <c r="H17" s="7">
        <v>7834700</v>
      </c>
      <c r="I17" s="7">
        <f t="shared" ref="I17:I23" si="6">H17*E17</f>
        <v>7834700</v>
      </c>
      <c r="J17" s="7">
        <f t="shared" ref="J17:J23" si="7">AVERAGE(H17,F17)</f>
        <v>9067300</v>
      </c>
      <c r="K17" s="7">
        <f t="shared" si="4"/>
        <v>9067300</v>
      </c>
    </row>
    <row r="18" spans="2:11" ht="22.5" customHeight="1">
      <c r="B18" s="90"/>
      <c r="C18" s="33" t="s">
        <v>17</v>
      </c>
      <c r="D18" s="4" t="s">
        <v>18</v>
      </c>
      <c r="E18" s="31">
        <v>2</v>
      </c>
      <c r="F18" s="7">
        <v>7795500</v>
      </c>
      <c r="G18" s="7">
        <f t="shared" si="5"/>
        <v>15591000</v>
      </c>
      <c r="H18" s="7">
        <v>3498900</v>
      </c>
      <c r="I18" s="7">
        <f t="shared" si="6"/>
        <v>6997800</v>
      </c>
      <c r="J18" s="7">
        <f t="shared" si="7"/>
        <v>5647200</v>
      </c>
      <c r="K18" s="7">
        <f t="shared" si="4"/>
        <v>11294400</v>
      </c>
    </row>
    <row r="19" spans="2:11" ht="22.5" customHeight="1">
      <c r="B19" s="90"/>
      <c r="C19" s="33" t="s">
        <v>19</v>
      </c>
      <c r="D19" s="4">
        <v>50146</v>
      </c>
      <c r="E19" s="4">
        <v>3</v>
      </c>
      <c r="F19" s="7">
        <v>409200</v>
      </c>
      <c r="G19" s="7">
        <f t="shared" si="5"/>
        <v>1227600</v>
      </c>
      <c r="H19" s="7">
        <v>105500</v>
      </c>
      <c r="I19" s="7">
        <f t="shared" si="6"/>
        <v>316500</v>
      </c>
      <c r="J19" s="7">
        <f t="shared" si="7"/>
        <v>257350</v>
      </c>
      <c r="K19" s="7">
        <f t="shared" si="4"/>
        <v>772050</v>
      </c>
    </row>
    <row r="20" spans="2:11" ht="22.5" customHeight="1">
      <c r="B20" s="90"/>
      <c r="C20" s="45" t="s">
        <v>20</v>
      </c>
      <c r="D20" s="31" t="s">
        <v>21</v>
      </c>
      <c r="E20" s="31">
        <v>1</v>
      </c>
      <c r="F20" s="7">
        <v>19887700</v>
      </c>
      <c r="G20" s="7">
        <f t="shared" si="5"/>
        <v>19887700</v>
      </c>
      <c r="H20" s="7">
        <v>15401500</v>
      </c>
      <c r="I20" s="7">
        <f t="shared" si="6"/>
        <v>15401500</v>
      </c>
      <c r="J20" s="7">
        <f t="shared" si="7"/>
        <v>17644600</v>
      </c>
      <c r="K20" s="7">
        <f t="shared" si="4"/>
        <v>17644600</v>
      </c>
    </row>
    <row r="21" spans="2:11" ht="22.5" customHeight="1">
      <c r="B21" s="90"/>
      <c r="C21" s="45" t="s">
        <v>22</v>
      </c>
      <c r="D21" s="31">
        <v>524220</v>
      </c>
      <c r="E21" s="31">
        <v>1</v>
      </c>
      <c r="F21" s="7">
        <v>8986400</v>
      </c>
      <c r="G21" s="7">
        <f t="shared" si="5"/>
        <v>8986400</v>
      </c>
      <c r="H21" s="7">
        <v>6780000</v>
      </c>
      <c r="I21" s="7">
        <f t="shared" si="6"/>
        <v>6780000</v>
      </c>
      <c r="J21" s="7">
        <f t="shared" si="7"/>
        <v>7883200</v>
      </c>
      <c r="K21" s="7">
        <f t="shared" si="4"/>
        <v>7883200</v>
      </c>
    </row>
    <row r="22" spans="2:11" ht="22.5" customHeight="1">
      <c r="B22" s="90"/>
      <c r="C22" s="45" t="s">
        <v>23</v>
      </c>
      <c r="D22" s="31">
        <v>524034</v>
      </c>
      <c r="E22" s="31">
        <v>1</v>
      </c>
      <c r="F22" s="7">
        <v>1694200</v>
      </c>
      <c r="G22" s="7">
        <f t="shared" si="5"/>
        <v>1694200</v>
      </c>
      <c r="H22" s="7">
        <v>1289100</v>
      </c>
      <c r="I22" s="7">
        <f t="shared" si="6"/>
        <v>1289100</v>
      </c>
      <c r="J22" s="7">
        <f t="shared" si="7"/>
        <v>1491650</v>
      </c>
      <c r="K22" s="7">
        <f t="shared" si="4"/>
        <v>1491650</v>
      </c>
    </row>
    <row r="23" spans="2:11" ht="30" customHeight="1">
      <c r="B23" s="90"/>
      <c r="C23" s="46" t="s">
        <v>24</v>
      </c>
      <c r="D23" s="31">
        <v>500421</v>
      </c>
      <c r="E23" s="31">
        <v>1</v>
      </c>
      <c r="F23" s="7">
        <v>136400</v>
      </c>
      <c r="G23" s="7">
        <f t="shared" si="5"/>
        <v>136400</v>
      </c>
      <c r="H23" s="7">
        <v>43600</v>
      </c>
      <c r="I23" s="7">
        <f t="shared" si="6"/>
        <v>43600</v>
      </c>
      <c r="J23" s="7">
        <f t="shared" si="7"/>
        <v>90000</v>
      </c>
      <c r="K23" s="7">
        <f t="shared" si="4"/>
        <v>90000</v>
      </c>
    </row>
    <row r="24" spans="2:11">
      <c r="B24" s="54"/>
      <c r="C24" s="54"/>
      <c r="D24" s="54"/>
      <c r="E24" s="54"/>
      <c r="F24" s="56" t="s">
        <v>39</v>
      </c>
      <c r="G24" s="7">
        <f>SUM(G5:G23)</f>
        <v>140769600</v>
      </c>
      <c r="H24" s="56" t="s">
        <v>39</v>
      </c>
      <c r="I24" s="7">
        <f>SUM(I5:I23)</f>
        <v>102077500</v>
      </c>
      <c r="J24" s="56" t="s">
        <v>39</v>
      </c>
      <c r="K24" s="17">
        <f>SUM(K6:K23)</f>
        <v>121423550</v>
      </c>
    </row>
    <row r="25" spans="2:11">
      <c r="B25" s="54"/>
      <c r="C25" s="54"/>
      <c r="D25" s="54"/>
      <c r="E25" s="54"/>
      <c r="F25" s="56" t="s">
        <v>40</v>
      </c>
      <c r="G25" s="7">
        <f>G24*19%</f>
        <v>26746224</v>
      </c>
      <c r="H25" s="56" t="s">
        <v>40</v>
      </c>
      <c r="I25" s="7">
        <f>I24*19%</f>
        <v>19394725</v>
      </c>
      <c r="J25" s="56" t="s">
        <v>40</v>
      </c>
      <c r="K25" s="17">
        <f>K24*19%</f>
        <v>23070474.5</v>
      </c>
    </row>
    <row r="26" spans="2:11">
      <c r="B26" s="54"/>
      <c r="C26" s="54"/>
      <c r="D26" s="54"/>
      <c r="E26" s="54"/>
      <c r="F26" s="56" t="s">
        <v>41</v>
      </c>
      <c r="G26" s="7">
        <f>SUM(G24:G25)</f>
        <v>167515824</v>
      </c>
      <c r="H26" s="56" t="s">
        <v>41</v>
      </c>
      <c r="I26" s="7">
        <f>SUM(I24:I25)</f>
        <v>121472225</v>
      </c>
      <c r="J26" s="56" t="s">
        <v>41</v>
      </c>
      <c r="K26" s="17">
        <f>SUM(K24:K25)</f>
        <v>144494024.5</v>
      </c>
    </row>
  </sheetData>
  <mergeCells count="8">
    <mergeCell ref="B2:J2"/>
    <mergeCell ref="C5:K5"/>
    <mergeCell ref="C15:K15"/>
    <mergeCell ref="H3:I3"/>
    <mergeCell ref="J3:K3"/>
    <mergeCell ref="B5:B14"/>
    <mergeCell ref="B15:B23"/>
    <mergeCell ref="F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5D63-07D9-45B7-A59D-3D2A4C3E2E0E}">
  <dimension ref="B2:N39"/>
  <sheetViews>
    <sheetView topLeftCell="A18" zoomScale="77" zoomScaleNormal="77" workbookViewId="0">
      <selection activeCell="M21" sqref="M21"/>
    </sheetView>
  </sheetViews>
  <sheetFormatPr baseColWidth="10" defaultRowHeight="15"/>
  <cols>
    <col min="1" max="1" width="7.5703125" style="36" customWidth="1"/>
    <col min="2" max="2" width="6.7109375" style="36" bestFit="1" customWidth="1"/>
    <col min="3" max="3" width="60.28515625" style="36" customWidth="1"/>
    <col min="4" max="4" width="12.85546875" style="36" customWidth="1"/>
    <col min="5" max="5" width="21" style="38" bestFit="1" customWidth="1"/>
    <col min="6" max="6" width="19.28515625" style="38" bestFit="1" customWidth="1"/>
    <col min="7" max="7" width="21" style="69" bestFit="1" customWidth="1"/>
    <col min="8" max="8" width="19.28515625" style="36" bestFit="1" customWidth="1"/>
    <col min="9" max="9" width="21" style="36" bestFit="1" customWidth="1"/>
    <col min="10" max="10" width="19.28515625" style="36" bestFit="1" customWidth="1"/>
    <col min="11" max="11" width="21" style="36" bestFit="1" customWidth="1"/>
    <col min="12" max="12" width="19.28515625" style="36" bestFit="1" customWidth="1"/>
    <col min="13" max="13" width="11.42578125" style="36"/>
    <col min="14" max="14" width="19.42578125" style="36" bestFit="1" customWidth="1"/>
    <col min="15" max="16384" width="11.42578125" style="36"/>
  </cols>
  <sheetData>
    <row r="2" spans="2:12" ht="15.75">
      <c r="B2" s="99" t="s">
        <v>106</v>
      </c>
      <c r="C2" s="100"/>
      <c r="D2" s="100"/>
      <c r="E2" s="100"/>
      <c r="F2" s="100"/>
      <c r="G2" s="100"/>
      <c r="H2" s="100"/>
      <c r="I2" s="100"/>
      <c r="J2" s="100"/>
      <c r="K2" s="100"/>
      <c r="L2" s="101"/>
    </row>
    <row r="3" spans="2:12" ht="15" customHeight="1">
      <c r="B3" s="13"/>
      <c r="C3" s="13"/>
      <c r="D3" s="13"/>
      <c r="E3" s="89" t="s">
        <v>30</v>
      </c>
      <c r="F3" s="89"/>
      <c r="G3" s="89" t="s">
        <v>74</v>
      </c>
      <c r="H3" s="89"/>
      <c r="I3" s="89" t="s">
        <v>34</v>
      </c>
      <c r="J3" s="89"/>
      <c r="K3" s="89" t="s">
        <v>29</v>
      </c>
      <c r="L3" s="89"/>
    </row>
    <row r="4" spans="2:12" ht="31.5">
      <c r="B4" s="67" t="s">
        <v>36</v>
      </c>
      <c r="C4" s="67" t="s">
        <v>1</v>
      </c>
      <c r="D4" s="67" t="s">
        <v>0</v>
      </c>
      <c r="E4" s="67" t="s">
        <v>27</v>
      </c>
      <c r="F4" s="67" t="s">
        <v>28</v>
      </c>
      <c r="G4" s="67" t="s">
        <v>27</v>
      </c>
      <c r="H4" s="67" t="s">
        <v>28</v>
      </c>
      <c r="I4" s="67" t="s">
        <v>27</v>
      </c>
      <c r="J4" s="67" t="s">
        <v>28</v>
      </c>
      <c r="K4" s="67" t="s">
        <v>27</v>
      </c>
      <c r="L4" s="67" t="s">
        <v>28</v>
      </c>
    </row>
    <row r="5" spans="2:12" ht="150.75">
      <c r="B5" s="59" t="s">
        <v>94</v>
      </c>
      <c r="C5" s="82" t="s">
        <v>113</v>
      </c>
      <c r="D5" s="78">
        <v>1</v>
      </c>
      <c r="E5" s="17">
        <v>24544400</v>
      </c>
      <c r="F5" s="17">
        <f>E5*D5</f>
        <v>24544400</v>
      </c>
      <c r="G5" s="41">
        <v>20345600</v>
      </c>
      <c r="H5" s="41">
        <f>G5*D5</f>
        <v>20345600</v>
      </c>
      <c r="I5" s="41">
        <v>19580000</v>
      </c>
      <c r="J5" s="41">
        <f>I5*D5</f>
        <v>19580000</v>
      </c>
      <c r="K5" s="7">
        <f>AVERAGE(E5,G5,I5)</f>
        <v>21490000</v>
      </c>
      <c r="L5" s="61">
        <f t="shared" ref="L5:L20" si="0">K5*D5</f>
        <v>21490000</v>
      </c>
    </row>
    <row r="6" spans="2:12" ht="297" customHeight="1">
      <c r="B6" s="59" t="s">
        <v>95</v>
      </c>
      <c r="C6" s="34" t="s">
        <v>114</v>
      </c>
      <c r="D6" s="78">
        <v>1</v>
      </c>
      <c r="E6" s="17">
        <v>17970000</v>
      </c>
      <c r="F6" s="17">
        <f t="shared" ref="F6:F21" si="1">E6*D6</f>
        <v>17970000</v>
      </c>
      <c r="G6" s="41">
        <v>19300000</v>
      </c>
      <c r="H6" s="41">
        <f t="shared" ref="H6:H21" si="2">G6*D6</f>
        <v>19300000</v>
      </c>
      <c r="I6" s="41">
        <v>17540000</v>
      </c>
      <c r="J6" s="41">
        <f t="shared" ref="J6:J21" si="3">I6*D6</f>
        <v>17540000</v>
      </c>
      <c r="K6" s="7">
        <f t="shared" ref="K6:K21" si="4">AVERAGE(E6,G6,I6)</f>
        <v>18270000</v>
      </c>
      <c r="L6" s="61">
        <f t="shared" si="0"/>
        <v>18270000</v>
      </c>
    </row>
    <row r="7" spans="2:12" ht="409.5">
      <c r="B7" s="59" t="s">
        <v>96</v>
      </c>
      <c r="C7" s="34" t="s">
        <v>124</v>
      </c>
      <c r="D7" s="78">
        <v>1</v>
      </c>
      <c r="E7" s="17">
        <v>124728000</v>
      </c>
      <c r="F7" s="17">
        <f t="shared" si="1"/>
        <v>124728000</v>
      </c>
      <c r="G7" s="41">
        <v>120650000</v>
      </c>
      <c r="H7" s="41">
        <f t="shared" si="2"/>
        <v>120650000</v>
      </c>
      <c r="I7" s="41">
        <v>130000000</v>
      </c>
      <c r="J7" s="41">
        <f t="shared" si="3"/>
        <v>130000000</v>
      </c>
      <c r="K7" s="7">
        <f t="shared" si="4"/>
        <v>125126000</v>
      </c>
      <c r="L7" s="61">
        <f t="shared" si="0"/>
        <v>125126000</v>
      </c>
    </row>
    <row r="8" spans="2:12" ht="409.5">
      <c r="B8" s="59" t="s">
        <v>97</v>
      </c>
      <c r="C8" s="82" t="s">
        <v>115</v>
      </c>
      <c r="D8" s="78">
        <v>6</v>
      </c>
      <c r="E8" s="17">
        <v>8981000</v>
      </c>
      <c r="F8" s="17">
        <f t="shared" si="1"/>
        <v>53886000</v>
      </c>
      <c r="G8" s="41">
        <v>8520000</v>
      </c>
      <c r="H8" s="41">
        <f t="shared" si="2"/>
        <v>51120000</v>
      </c>
      <c r="I8" s="41">
        <v>5425000</v>
      </c>
      <c r="J8" s="41">
        <f t="shared" si="3"/>
        <v>32550000</v>
      </c>
      <c r="K8" s="7">
        <f t="shared" si="4"/>
        <v>7642000</v>
      </c>
      <c r="L8" s="61">
        <f t="shared" si="0"/>
        <v>45852000</v>
      </c>
    </row>
    <row r="9" spans="2:12" ht="105.75">
      <c r="B9" s="59" t="s">
        <v>98</v>
      </c>
      <c r="C9" s="82" t="s">
        <v>116</v>
      </c>
      <c r="D9" s="78">
        <v>10</v>
      </c>
      <c r="E9" s="17">
        <v>3657000</v>
      </c>
      <c r="F9" s="17">
        <f t="shared" si="1"/>
        <v>36570000</v>
      </c>
      <c r="G9" s="41">
        <v>3820000</v>
      </c>
      <c r="H9" s="41">
        <f t="shared" si="2"/>
        <v>38200000</v>
      </c>
      <c r="I9" s="41">
        <v>4025000</v>
      </c>
      <c r="J9" s="41">
        <f t="shared" si="3"/>
        <v>40250000</v>
      </c>
      <c r="K9" s="7">
        <f t="shared" si="4"/>
        <v>3834000</v>
      </c>
      <c r="L9" s="61">
        <f t="shared" si="0"/>
        <v>38340000</v>
      </c>
    </row>
    <row r="10" spans="2:12" ht="409.5">
      <c r="B10" s="59" t="s">
        <v>99</v>
      </c>
      <c r="C10" s="82" t="s">
        <v>122</v>
      </c>
      <c r="D10" s="78">
        <v>1</v>
      </c>
      <c r="E10" s="17">
        <v>30246500</v>
      </c>
      <c r="F10" s="17">
        <f t="shared" si="1"/>
        <v>30246500</v>
      </c>
      <c r="G10" s="41">
        <v>38115000</v>
      </c>
      <c r="H10" s="41">
        <f t="shared" si="2"/>
        <v>38115000</v>
      </c>
      <c r="I10" s="41">
        <v>45223000</v>
      </c>
      <c r="J10" s="41">
        <f t="shared" si="3"/>
        <v>45223000</v>
      </c>
      <c r="K10" s="7">
        <f t="shared" si="4"/>
        <v>37861500</v>
      </c>
      <c r="L10" s="61">
        <f>K10*D10</f>
        <v>37861500</v>
      </c>
    </row>
    <row r="11" spans="2:12" ht="331.5" customHeight="1">
      <c r="B11" s="59" t="s">
        <v>100</v>
      </c>
      <c r="C11" s="82" t="s">
        <v>129</v>
      </c>
      <c r="D11" s="78">
        <v>1</v>
      </c>
      <c r="E11" s="17">
        <v>12469000</v>
      </c>
      <c r="F11" s="17">
        <f t="shared" si="1"/>
        <v>12469000</v>
      </c>
      <c r="G11" s="41">
        <v>10568000</v>
      </c>
      <c r="H11" s="41">
        <f t="shared" si="2"/>
        <v>10568000</v>
      </c>
      <c r="I11" s="41">
        <v>11313000</v>
      </c>
      <c r="J11" s="41">
        <f t="shared" si="3"/>
        <v>11313000</v>
      </c>
      <c r="K11" s="7">
        <f t="shared" si="4"/>
        <v>11450000</v>
      </c>
      <c r="L11" s="61">
        <f t="shared" si="0"/>
        <v>11450000</v>
      </c>
    </row>
    <row r="12" spans="2:12" ht="135.75">
      <c r="B12" s="59" t="s">
        <v>101</v>
      </c>
      <c r="C12" s="34" t="s">
        <v>117</v>
      </c>
      <c r="D12" s="78">
        <v>3</v>
      </c>
      <c r="E12" s="17">
        <v>2802000</v>
      </c>
      <c r="F12" s="17">
        <f t="shared" si="1"/>
        <v>8406000</v>
      </c>
      <c r="G12" s="41">
        <v>3219000</v>
      </c>
      <c r="H12" s="41">
        <f t="shared" si="2"/>
        <v>9657000</v>
      </c>
      <c r="I12" s="41">
        <v>3000000</v>
      </c>
      <c r="J12" s="41">
        <f t="shared" si="3"/>
        <v>9000000</v>
      </c>
      <c r="K12" s="7">
        <f t="shared" si="4"/>
        <v>3007000</v>
      </c>
      <c r="L12" s="61">
        <f t="shared" si="0"/>
        <v>9021000</v>
      </c>
    </row>
    <row r="13" spans="2:12" ht="317.25">
      <c r="B13" s="59" t="s">
        <v>102</v>
      </c>
      <c r="C13" s="34" t="s">
        <v>123</v>
      </c>
      <c r="D13" s="78">
        <v>4</v>
      </c>
      <c r="E13" s="17">
        <v>1009790</v>
      </c>
      <c r="F13" s="17">
        <f t="shared" si="1"/>
        <v>4039160</v>
      </c>
      <c r="G13" s="41">
        <v>540000</v>
      </c>
      <c r="H13" s="41">
        <f t="shared" si="2"/>
        <v>2160000</v>
      </c>
      <c r="I13" s="41">
        <v>655210</v>
      </c>
      <c r="J13" s="41">
        <f t="shared" si="3"/>
        <v>2620840</v>
      </c>
      <c r="K13" s="7">
        <f t="shared" si="4"/>
        <v>735000</v>
      </c>
      <c r="L13" s="61">
        <f>K13*D13</f>
        <v>2940000</v>
      </c>
    </row>
    <row r="14" spans="2:12" ht="285.75">
      <c r="B14" s="59" t="s">
        <v>103</v>
      </c>
      <c r="C14" s="82" t="s">
        <v>118</v>
      </c>
      <c r="D14" s="78">
        <v>6</v>
      </c>
      <c r="E14" s="17">
        <v>5947500</v>
      </c>
      <c r="F14" s="17">
        <f t="shared" si="1"/>
        <v>35685000</v>
      </c>
      <c r="G14" s="41">
        <v>5029000</v>
      </c>
      <c r="H14" s="41">
        <f t="shared" si="2"/>
        <v>30174000</v>
      </c>
      <c r="I14" s="41">
        <v>5360000</v>
      </c>
      <c r="J14" s="41">
        <f t="shared" si="3"/>
        <v>32160000</v>
      </c>
      <c r="K14" s="7">
        <f t="shared" si="4"/>
        <v>5445500</v>
      </c>
      <c r="L14" s="61">
        <f t="shared" si="0"/>
        <v>32673000</v>
      </c>
    </row>
    <row r="15" spans="2:12" ht="375.75">
      <c r="B15" s="59" t="s">
        <v>104</v>
      </c>
      <c r="C15" s="34" t="s">
        <v>119</v>
      </c>
      <c r="D15" s="78">
        <v>1</v>
      </c>
      <c r="E15" s="17">
        <v>14909000</v>
      </c>
      <c r="F15" s="17">
        <f t="shared" si="1"/>
        <v>14909000</v>
      </c>
      <c r="G15" s="41">
        <v>26111000</v>
      </c>
      <c r="H15" s="41">
        <f t="shared" si="2"/>
        <v>26111000</v>
      </c>
      <c r="I15" s="41">
        <v>18230000</v>
      </c>
      <c r="J15" s="41">
        <f t="shared" si="3"/>
        <v>18230000</v>
      </c>
      <c r="K15" s="7">
        <f t="shared" si="4"/>
        <v>19750000</v>
      </c>
      <c r="L15" s="61">
        <f t="shared" si="0"/>
        <v>19750000</v>
      </c>
    </row>
    <row r="16" spans="2:12" ht="66.75" customHeight="1">
      <c r="B16" s="59" t="s">
        <v>105</v>
      </c>
      <c r="C16" s="82" t="s">
        <v>120</v>
      </c>
      <c r="D16" s="78">
        <v>1</v>
      </c>
      <c r="E16" s="17">
        <v>4151000</v>
      </c>
      <c r="F16" s="17">
        <f t="shared" si="1"/>
        <v>4151000</v>
      </c>
      <c r="G16" s="41">
        <v>5200000</v>
      </c>
      <c r="H16" s="41">
        <f t="shared" si="2"/>
        <v>5200000</v>
      </c>
      <c r="I16" s="41">
        <v>6300000</v>
      </c>
      <c r="J16" s="41">
        <f t="shared" si="3"/>
        <v>6300000</v>
      </c>
      <c r="K16" s="7">
        <f t="shared" si="4"/>
        <v>5217000</v>
      </c>
      <c r="L16" s="61">
        <f t="shared" si="0"/>
        <v>5217000</v>
      </c>
    </row>
    <row r="17" spans="2:14" ht="195.75">
      <c r="B17" s="59" t="s">
        <v>107</v>
      </c>
      <c r="C17" s="34" t="s">
        <v>130</v>
      </c>
      <c r="D17" s="78">
        <v>1</v>
      </c>
      <c r="E17" s="17">
        <v>32973800</v>
      </c>
      <c r="F17" s="17">
        <f t="shared" si="1"/>
        <v>32973800</v>
      </c>
      <c r="G17" s="41">
        <v>24967100</v>
      </c>
      <c r="H17" s="41">
        <f t="shared" si="2"/>
        <v>24967100</v>
      </c>
      <c r="I17" s="41">
        <v>25490000</v>
      </c>
      <c r="J17" s="41">
        <f t="shared" si="3"/>
        <v>25490000</v>
      </c>
      <c r="K17" s="7">
        <f t="shared" si="4"/>
        <v>27810300</v>
      </c>
      <c r="L17" s="61">
        <f t="shared" si="0"/>
        <v>27810300</v>
      </c>
      <c r="N17" s="80"/>
    </row>
    <row r="18" spans="2:14" ht="145.5" customHeight="1">
      <c r="B18" s="59" t="s">
        <v>108</v>
      </c>
      <c r="C18" s="34" t="s">
        <v>121</v>
      </c>
      <c r="D18" s="78">
        <v>1</v>
      </c>
      <c r="E18" s="17">
        <v>24286000</v>
      </c>
      <c r="F18" s="17">
        <f t="shared" si="1"/>
        <v>24286000</v>
      </c>
      <c r="G18" s="41">
        <v>14210000</v>
      </c>
      <c r="H18" s="41">
        <f t="shared" si="2"/>
        <v>14210000</v>
      </c>
      <c r="I18" s="41">
        <v>17610000</v>
      </c>
      <c r="J18" s="41">
        <f t="shared" si="3"/>
        <v>17610000</v>
      </c>
      <c r="K18" s="7">
        <f t="shared" si="4"/>
        <v>18702000</v>
      </c>
      <c r="L18" s="61">
        <f t="shared" si="0"/>
        <v>18702000</v>
      </c>
    </row>
    <row r="19" spans="2:14" ht="240.75">
      <c r="B19" s="59" t="s">
        <v>109</v>
      </c>
      <c r="C19" s="82" t="s">
        <v>131</v>
      </c>
      <c r="D19" s="78">
        <v>1</v>
      </c>
      <c r="E19" s="17">
        <v>15228100</v>
      </c>
      <c r="F19" s="17">
        <f t="shared" si="1"/>
        <v>15228100</v>
      </c>
      <c r="G19" s="41">
        <v>12000000</v>
      </c>
      <c r="H19" s="41">
        <f t="shared" si="2"/>
        <v>12000000</v>
      </c>
      <c r="I19" s="41">
        <v>15116000</v>
      </c>
      <c r="J19" s="41">
        <f t="shared" si="3"/>
        <v>15116000</v>
      </c>
      <c r="K19" s="7">
        <f t="shared" si="4"/>
        <v>14114700</v>
      </c>
      <c r="L19" s="61">
        <f t="shared" si="0"/>
        <v>14114700</v>
      </c>
    </row>
    <row r="20" spans="2:14" ht="60.75">
      <c r="B20" s="59" t="s">
        <v>127</v>
      </c>
      <c r="C20" s="34" t="s">
        <v>125</v>
      </c>
      <c r="D20" s="78">
        <v>1</v>
      </c>
      <c r="E20" s="17">
        <v>26105000</v>
      </c>
      <c r="F20" s="17">
        <f t="shared" si="1"/>
        <v>26105000</v>
      </c>
      <c r="G20" s="41">
        <v>19000000</v>
      </c>
      <c r="H20" s="41">
        <f t="shared" si="2"/>
        <v>19000000</v>
      </c>
      <c r="I20" s="41">
        <v>15645000</v>
      </c>
      <c r="J20" s="41">
        <f t="shared" si="3"/>
        <v>15645000</v>
      </c>
      <c r="K20" s="7">
        <f t="shared" si="4"/>
        <v>20250000</v>
      </c>
      <c r="L20" s="61">
        <f t="shared" si="0"/>
        <v>20250000</v>
      </c>
    </row>
    <row r="21" spans="2:14" ht="195.75">
      <c r="B21" s="59" t="s">
        <v>128</v>
      </c>
      <c r="C21" s="34" t="s">
        <v>126</v>
      </c>
      <c r="D21" s="78">
        <v>1</v>
      </c>
      <c r="E21" s="17">
        <v>11089680</v>
      </c>
      <c r="F21" s="17">
        <f t="shared" si="1"/>
        <v>11089680</v>
      </c>
      <c r="G21" s="41">
        <v>12540000</v>
      </c>
      <c r="H21" s="41">
        <f t="shared" si="2"/>
        <v>12540000</v>
      </c>
      <c r="I21" s="41">
        <v>9850320</v>
      </c>
      <c r="J21" s="41">
        <f t="shared" si="3"/>
        <v>9850320</v>
      </c>
      <c r="K21" s="7">
        <f t="shared" si="4"/>
        <v>11160000</v>
      </c>
      <c r="L21" s="61">
        <f>K21*D21</f>
        <v>11160000</v>
      </c>
    </row>
    <row r="22" spans="2:14" ht="15.75">
      <c r="B22" s="68"/>
      <c r="E22" s="76" t="s">
        <v>39</v>
      </c>
      <c r="F22" s="71">
        <f>SUM(F5:F21)</f>
        <v>477286640</v>
      </c>
      <c r="G22" s="76" t="s">
        <v>39</v>
      </c>
      <c r="H22" s="71">
        <f>SUM(H5:H21)</f>
        <v>454317700</v>
      </c>
      <c r="I22" s="76" t="s">
        <v>39</v>
      </c>
      <c r="J22" s="71">
        <f>SUM(J5:J21)</f>
        <v>448478160</v>
      </c>
      <c r="K22" s="77" t="s">
        <v>39</v>
      </c>
      <c r="L22" s="71">
        <f>SUM(L5:L21)</f>
        <v>460027500</v>
      </c>
    </row>
    <row r="23" spans="2:14" ht="15.75">
      <c r="B23" s="68"/>
      <c r="E23" s="10" t="s">
        <v>40</v>
      </c>
      <c r="F23" s="72">
        <f>F22*19%</f>
        <v>90684461.599999994</v>
      </c>
      <c r="G23" s="10" t="s">
        <v>40</v>
      </c>
      <c r="H23" s="72">
        <f>H22*19%</f>
        <v>86320363</v>
      </c>
      <c r="I23" s="10" t="s">
        <v>40</v>
      </c>
      <c r="J23" s="72">
        <f>J22*19%</f>
        <v>85210850.400000006</v>
      </c>
      <c r="K23" s="70" t="s">
        <v>40</v>
      </c>
      <c r="L23" s="72">
        <f>L22*19%</f>
        <v>87405225</v>
      </c>
    </row>
    <row r="24" spans="2:14" ht="15.75">
      <c r="B24" s="68"/>
      <c r="E24" s="10" t="s">
        <v>41</v>
      </c>
      <c r="F24" s="72">
        <f>SUM(F22:F23)</f>
        <v>567971101.60000002</v>
      </c>
      <c r="G24" s="10" t="s">
        <v>41</v>
      </c>
      <c r="H24" s="72">
        <f>SUM(H22:H23)</f>
        <v>540638063</v>
      </c>
      <c r="I24" s="10" t="s">
        <v>41</v>
      </c>
      <c r="J24" s="72">
        <f>SUM(J22:J23)</f>
        <v>533689010.39999998</v>
      </c>
      <c r="K24" s="70" t="s">
        <v>41</v>
      </c>
      <c r="L24" s="72">
        <f>SUM(L22:L23)</f>
        <v>547432725</v>
      </c>
    </row>
    <row r="25" spans="2:14">
      <c r="B25" s="68"/>
    </row>
    <row r="26" spans="2:14">
      <c r="B26" s="68"/>
    </row>
    <row r="27" spans="2:14">
      <c r="B27" s="68"/>
    </row>
    <row r="28" spans="2:14">
      <c r="B28" s="68"/>
    </row>
    <row r="29" spans="2:14">
      <c r="B29" s="68"/>
    </row>
    <row r="30" spans="2:14">
      <c r="B30" s="68"/>
    </row>
    <row r="31" spans="2:14">
      <c r="B31" s="68"/>
    </row>
    <row r="32" spans="2:14">
      <c r="B32" s="68"/>
    </row>
    <row r="33" spans="2:12">
      <c r="B33" s="68"/>
    </row>
    <row r="34" spans="2:12">
      <c r="B34" s="68"/>
      <c r="L34" s="37"/>
    </row>
    <row r="35" spans="2:12">
      <c r="B35" s="68"/>
    </row>
    <row r="36" spans="2:12">
      <c r="B36" s="68"/>
      <c r="L36" s="81"/>
    </row>
    <row r="37" spans="2:12">
      <c r="B37" s="68"/>
    </row>
    <row r="38" spans="2:12">
      <c r="B38" s="68"/>
    </row>
    <row r="39" spans="2:12">
      <c r="B39" s="68"/>
    </row>
  </sheetData>
  <mergeCells count="5">
    <mergeCell ref="E3:F3"/>
    <mergeCell ref="G3:H3"/>
    <mergeCell ref="I3:J3"/>
    <mergeCell ref="K3:L3"/>
    <mergeCell ref="B2:L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1031-CD8B-4DCC-B85F-E9C416E215D0}">
  <dimension ref="B2:N24"/>
  <sheetViews>
    <sheetView tabSelected="1" topLeftCell="B1" zoomScale="87" zoomScaleNormal="87" workbookViewId="0">
      <selection activeCell="O10" sqref="N10:O10"/>
    </sheetView>
  </sheetViews>
  <sheetFormatPr baseColWidth="10" defaultRowHeight="15"/>
  <cols>
    <col min="1" max="1" width="11.42578125" style="36"/>
    <col min="2" max="2" width="8.42578125" style="36" customWidth="1"/>
    <col min="3" max="3" width="77.7109375" style="36" bestFit="1" customWidth="1"/>
    <col min="4" max="4" width="13.28515625" style="36" bestFit="1" customWidth="1"/>
    <col min="5" max="5" width="21" style="36" bestFit="1" customWidth="1"/>
    <col min="6" max="6" width="17.5703125" style="36" bestFit="1" customWidth="1"/>
    <col min="7" max="7" width="14.85546875" style="38" bestFit="1" customWidth="1"/>
    <col min="8" max="8" width="17.5703125" style="38" bestFit="1" customWidth="1"/>
    <col min="9" max="9" width="14.85546875" style="36" bestFit="1" customWidth="1"/>
    <col min="10" max="10" width="17.5703125" style="36" bestFit="1" customWidth="1"/>
    <col min="11" max="11" width="18.140625" style="36" customWidth="1"/>
    <col min="12" max="12" width="18.85546875" style="36" customWidth="1"/>
    <col min="13" max="13" width="11.42578125" style="36"/>
    <col min="14" max="14" width="16.85546875" style="36" customWidth="1"/>
    <col min="15" max="16384" width="11.42578125" style="36"/>
  </cols>
  <sheetData>
    <row r="2" spans="2:14" ht="15.75">
      <c r="B2" s="94" t="s">
        <v>88</v>
      </c>
      <c r="C2" s="94"/>
      <c r="D2" s="94"/>
      <c r="E2" s="94"/>
      <c r="F2" s="94"/>
      <c r="G2" s="94"/>
      <c r="H2" s="94"/>
      <c r="I2" s="94"/>
      <c r="J2" s="94"/>
      <c r="K2" s="94"/>
      <c r="L2" s="94"/>
    </row>
    <row r="3" spans="2:14" ht="15" customHeight="1">
      <c r="B3" s="13"/>
      <c r="C3" s="13"/>
      <c r="D3" s="13"/>
      <c r="E3" s="89" t="s">
        <v>30</v>
      </c>
      <c r="F3" s="89"/>
      <c r="G3" s="89" t="s">
        <v>74</v>
      </c>
      <c r="H3" s="89"/>
      <c r="I3" s="89" t="s">
        <v>34</v>
      </c>
      <c r="J3" s="89"/>
      <c r="K3" s="89" t="s">
        <v>29</v>
      </c>
      <c r="L3" s="89"/>
    </row>
    <row r="4" spans="2:14" ht="31.5">
      <c r="B4" s="3" t="s">
        <v>36</v>
      </c>
      <c r="C4" s="3" t="s">
        <v>1</v>
      </c>
      <c r="D4" s="3" t="s">
        <v>0</v>
      </c>
      <c r="E4" s="3" t="s">
        <v>27</v>
      </c>
      <c r="F4" s="3" t="s">
        <v>28</v>
      </c>
      <c r="G4" s="3" t="s">
        <v>27</v>
      </c>
      <c r="H4" s="3" t="s">
        <v>28</v>
      </c>
      <c r="I4" s="3" t="s">
        <v>27</v>
      </c>
      <c r="J4" s="3" t="s">
        <v>28</v>
      </c>
      <c r="K4" s="3" t="s">
        <v>27</v>
      </c>
      <c r="L4" s="3" t="s">
        <v>28</v>
      </c>
    </row>
    <row r="5" spans="2:14" ht="15.75" customHeight="1">
      <c r="B5" s="92" t="s">
        <v>92</v>
      </c>
      <c r="C5" s="102"/>
      <c r="D5" s="102"/>
      <c r="E5" s="57"/>
      <c r="F5" s="57"/>
      <c r="G5" s="57"/>
      <c r="H5" s="57"/>
      <c r="I5" s="57"/>
      <c r="J5" s="57"/>
      <c r="K5" s="57"/>
      <c r="L5" s="58"/>
    </row>
    <row r="6" spans="2:14" ht="60.75">
      <c r="B6" s="59" t="s">
        <v>89</v>
      </c>
      <c r="C6" s="30" t="s">
        <v>133</v>
      </c>
      <c r="D6" s="31">
        <v>3</v>
      </c>
      <c r="E6" s="64">
        <v>1375320</v>
      </c>
      <c r="F6" s="60">
        <f>D6*E6</f>
        <v>4125960</v>
      </c>
      <c r="G6" s="60">
        <v>1362480</v>
      </c>
      <c r="H6" s="60">
        <f>D6*G6</f>
        <v>4087440</v>
      </c>
      <c r="I6" s="61">
        <v>1563000</v>
      </c>
      <c r="J6" s="60">
        <f>D6*I6</f>
        <v>4689000</v>
      </c>
      <c r="K6" s="61">
        <f>AVERAGE(E6,G6,I6)</f>
        <v>1433600</v>
      </c>
      <c r="L6" s="61">
        <f>K6*D6</f>
        <v>4300800</v>
      </c>
    </row>
    <row r="7" spans="2:14" ht="111.75" customHeight="1">
      <c r="B7" s="84" t="s">
        <v>90</v>
      </c>
      <c r="C7" s="33" t="s">
        <v>33</v>
      </c>
      <c r="D7" s="84">
        <v>1</v>
      </c>
      <c r="E7" s="85">
        <v>2428000</v>
      </c>
      <c r="F7" s="86">
        <f>D7*E7</f>
        <v>2428000</v>
      </c>
      <c r="G7" s="86">
        <v>2512000</v>
      </c>
      <c r="H7" s="86">
        <f>D7*G7</f>
        <v>2512000</v>
      </c>
      <c r="I7" s="7">
        <v>2350000</v>
      </c>
      <c r="J7" s="86">
        <f>D7*I7</f>
        <v>2350000</v>
      </c>
      <c r="K7" s="61">
        <f t="shared" ref="K7" si="0">AVERAGE(E7,G7,I7)</f>
        <v>2430000</v>
      </c>
      <c r="L7" s="7">
        <f>K7*D7</f>
        <v>2430000</v>
      </c>
      <c r="N7" s="37"/>
    </row>
    <row r="8" spans="2:14">
      <c r="B8" s="87"/>
      <c r="C8" s="88"/>
      <c r="D8" s="66"/>
      <c r="E8" s="10" t="s">
        <v>39</v>
      </c>
      <c r="F8" s="7">
        <f>SUM(F6:F7)</f>
        <v>6553960</v>
      </c>
      <c r="G8" s="10" t="s">
        <v>39</v>
      </c>
      <c r="H8" s="7">
        <f>SUM(H6:H7)</f>
        <v>6599440</v>
      </c>
      <c r="I8" s="10" t="s">
        <v>39</v>
      </c>
      <c r="J8" s="7">
        <f>SUM(J6:J7)</f>
        <v>7039000</v>
      </c>
      <c r="K8" s="10" t="s">
        <v>39</v>
      </c>
      <c r="L8" s="7">
        <f>SUM(L6:L7)</f>
        <v>6730800</v>
      </c>
      <c r="N8" s="37"/>
    </row>
    <row r="9" spans="2:14">
      <c r="B9" s="87"/>
      <c r="C9" s="88"/>
      <c r="D9" s="66"/>
      <c r="E9" s="10" t="s">
        <v>40</v>
      </c>
      <c r="F9" s="7">
        <f>F8*19%</f>
        <v>1245252.3999999999</v>
      </c>
      <c r="G9" s="10" t="s">
        <v>40</v>
      </c>
      <c r="H9" s="7">
        <f>H8*19%</f>
        <v>1253893.6000000001</v>
      </c>
      <c r="I9" s="10" t="s">
        <v>40</v>
      </c>
      <c r="J9" s="7">
        <f>J8*19%</f>
        <v>1337410</v>
      </c>
      <c r="K9" s="10" t="s">
        <v>40</v>
      </c>
      <c r="L9" s="7">
        <f>L8*19%</f>
        <v>1278852</v>
      </c>
      <c r="N9" s="83"/>
    </row>
    <row r="10" spans="2:14">
      <c r="B10" s="87"/>
      <c r="C10" s="88"/>
      <c r="D10" s="66"/>
      <c r="E10" s="10" t="s">
        <v>41</v>
      </c>
      <c r="F10" s="7">
        <f>SUM(F8:F9)</f>
        <v>7799212.4000000004</v>
      </c>
      <c r="G10" s="10" t="s">
        <v>41</v>
      </c>
      <c r="H10" s="7">
        <f>SUM(H8:H9)</f>
        <v>7853333.5999999996</v>
      </c>
      <c r="I10" s="10" t="s">
        <v>41</v>
      </c>
      <c r="J10" s="7">
        <f>SUM(J8:J9)</f>
        <v>8376410</v>
      </c>
      <c r="K10" s="10" t="s">
        <v>41</v>
      </c>
      <c r="L10" s="7">
        <f>SUM(L8:L9)</f>
        <v>8009652</v>
      </c>
      <c r="N10" s="81"/>
    </row>
    <row r="11" spans="2:14" ht="15.75" customHeight="1">
      <c r="B11" s="89" t="s">
        <v>110</v>
      </c>
      <c r="C11" s="89"/>
      <c r="D11" s="89"/>
      <c r="E11" s="89"/>
      <c r="F11" s="89"/>
      <c r="G11" s="89"/>
      <c r="H11" s="89"/>
      <c r="I11" s="89"/>
      <c r="J11" s="89"/>
      <c r="K11" s="89"/>
      <c r="L11" s="89"/>
      <c r="N11" s="37"/>
    </row>
    <row r="12" spans="2:14" ht="271.5">
      <c r="B12" s="84" t="s">
        <v>91</v>
      </c>
      <c r="C12" s="88" t="s">
        <v>111</v>
      </c>
      <c r="D12" s="84">
        <v>2</v>
      </c>
      <c r="E12" s="73">
        <v>4166000</v>
      </c>
      <c r="F12" s="86">
        <f>D12*E12</f>
        <v>8332000</v>
      </c>
      <c r="G12" s="73">
        <v>2945000</v>
      </c>
      <c r="H12" s="7">
        <f>G12*D12</f>
        <v>5890000</v>
      </c>
      <c r="I12" s="73">
        <v>3350000</v>
      </c>
      <c r="J12" s="7">
        <f>I12*D12</f>
        <v>6700000</v>
      </c>
      <c r="K12" s="7">
        <f>AVERAGE(E12,G12,I12)</f>
        <v>3487000</v>
      </c>
      <c r="L12" s="7">
        <f>K12*D12</f>
        <v>6974000</v>
      </c>
    </row>
    <row r="13" spans="2:14">
      <c r="B13" s="28"/>
      <c r="C13" s="65"/>
      <c r="D13" s="66"/>
      <c r="E13" s="10" t="s">
        <v>39</v>
      </c>
      <c r="F13" s="7">
        <f>SUM(F12)</f>
        <v>8332000</v>
      </c>
      <c r="G13" s="10" t="s">
        <v>39</v>
      </c>
      <c r="H13" s="7">
        <f>SUM(H12)</f>
        <v>5890000</v>
      </c>
      <c r="I13" s="10" t="s">
        <v>39</v>
      </c>
      <c r="J13" s="7">
        <f>SUM(J12)</f>
        <v>6700000</v>
      </c>
      <c r="K13" s="10" t="s">
        <v>39</v>
      </c>
      <c r="L13" s="7">
        <f>SUM(L12)</f>
        <v>6974000</v>
      </c>
    </row>
    <row r="14" spans="2:14">
      <c r="B14" s="28"/>
      <c r="C14" s="65"/>
      <c r="D14" s="66"/>
      <c r="E14" s="10" t="s">
        <v>40</v>
      </c>
      <c r="F14" s="7">
        <f>F13*19%</f>
        <v>1583080</v>
      </c>
      <c r="G14" s="10" t="s">
        <v>40</v>
      </c>
      <c r="H14" s="7">
        <f>H13*19%</f>
        <v>1119100</v>
      </c>
      <c r="I14" s="10" t="s">
        <v>40</v>
      </c>
      <c r="J14" s="7">
        <f>J13*19%</f>
        <v>1273000</v>
      </c>
      <c r="K14" s="10" t="s">
        <v>40</v>
      </c>
      <c r="L14" s="7">
        <f>L13*19%</f>
        <v>1325060</v>
      </c>
    </row>
    <row r="15" spans="2:14">
      <c r="B15" s="28"/>
      <c r="C15" s="65"/>
      <c r="D15" s="66"/>
      <c r="E15" s="10" t="s">
        <v>41</v>
      </c>
      <c r="F15" s="7">
        <f>SUM(F13:F14)</f>
        <v>9915080</v>
      </c>
      <c r="G15" s="10" t="s">
        <v>41</v>
      </c>
      <c r="H15" s="7">
        <f>SUM(H13:H14)</f>
        <v>7009100</v>
      </c>
      <c r="I15" s="10" t="s">
        <v>41</v>
      </c>
      <c r="J15" s="7">
        <f>SUM(J13:J14)</f>
        <v>7973000</v>
      </c>
      <c r="K15" s="10" t="s">
        <v>41</v>
      </c>
      <c r="L15" s="7">
        <f>SUM(L13:L14)</f>
        <v>8299060</v>
      </c>
    </row>
    <row r="16" spans="2:14" ht="15.75" customHeight="1">
      <c r="B16" s="92" t="s">
        <v>93</v>
      </c>
      <c r="C16" s="102"/>
      <c r="D16" s="102"/>
      <c r="E16" s="62"/>
      <c r="F16" s="60"/>
      <c r="G16" s="60"/>
      <c r="H16" s="62"/>
      <c r="I16" s="63"/>
      <c r="J16" s="60"/>
      <c r="K16" s="62"/>
      <c r="L16" s="61"/>
    </row>
    <row r="17" spans="2:12" ht="376.5">
      <c r="B17" s="27" t="s">
        <v>112</v>
      </c>
      <c r="C17" s="30" t="s">
        <v>32</v>
      </c>
      <c r="D17" s="29">
        <v>1</v>
      </c>
      <c r="E17" s="64">
        <v>48520000</v>
      </c>
      <c r="F17" s="60">
        <f t="shared" ref="F17" si="1">D17*E17</f>
        <v>48520000</v>
      </c>
      <c r="G17" s="60">
        <v>49085000</v>
      </c>
      <c r="H17" s="60">
        <f>D17*G17</f>
        <v>49085000</v>
      </c>
      <c r="I17" s="61">
        <v>40200000</v>
      </c>
      <c r="J17" s="60">
        <f t="shared" ref="J17" si="2">D17*I17</f>
        <v>40200000</v>
      </c>
      <c r="K17" s="61">
        <f>AVERAGE(E17,G17,I17)</f>
        <v>45935000</v>
      </c>
      <c r="L17" s="61">
        <f t="shared" ref="L17" si="3">K17*D17</f>
        <v>45935000</v>
      </c>
    </row>
    <row r="18" spans="2:12">
      <c r="E18" s="10" t="s">
        <v>39</v>
      </c>
      <c r="F18" s="7">
        <f>SUM(F17)</f>
        <v>48520000</v>
      </c>
      <c r="G18" s="10" t="s">
        <v>39</v>
      </c>
      <c r="H18" s="7">
        <f>SUM(H17)</f>
        <v>49085000</v>
      </c>
      <c r="I18" s="10" t="s">
        <v>39</v>
      </c>
      <c r="J18" s="7">
        <f>SUM(J17)</f>
        <v>40200000</v>
      </c>
      <c r="K18" s="10" t="s">
        <v>39</v>
      </c>
      <c r="L18" s="7">
        <f>SUM(L17)</f>
        <v>45935000</v>
      </c>
    </row>
    <row r="19" spans="2:12">
      <c r="E19" s="10" t="s">
        <v>40</v>
      </c>
      <c r="F19" s="7">
        <f>F18*19%</f>
        <v>9218800</v>
      </c>
      <c r="G19" s="10" t="s">
        <v>40</v>
      </c>
      <c r="H19" s="7">
        <f>H18*19%</f>
        <v>9326150</v>
      </c>
      <c r="I19" s="10" t="s">
        <v>40</v>
      </c>
      <c r="J19" s="7">
        <f>J18*19%</f>
        <v>7638000</v>
      </c>
      <c r="K19" s="10" t="s">
        <v>40</v>
      </c>
      <c r="L19" s="7">
        <f>L18*19%</f>
        <v>8727650</v>
      </c>
    </row>
    <row r="20" spans="2:12">
      <c r="E20" s="10" t="s">
        <v>41</v>
      </c>
      <c r="F20" s="7">
        <f>SUM(F18:F19)</f>
        <v>57738800</v>
      </c>
      <c r="G20" s="10" t="s">
        <v>41</v>
      </c>
      <c r="H20" s="7">
        <f>SUM(H18:H19)</f>
        <v>58411150</v>
      </c>
      <c r="I20" s="10" t="s">
        <v>41</v>
      </c>
      <c r="J20" s="7">
        <f>SUM(J18:J19)</f>
        <v>47838000</v>
      </c>
      <c r="K20" s="10" t="s">
        <v>41</v>
      </c>
      <c r="L20" s="7">
        <f>SUM(L18:L19)</f>
        <v>54662650</v>
      </c>
    </row>
    <row r="24" spans="2:12">
      <c r="L24" s="81"/>
    </row>
  </sheetData>
  <mergeCells count="8">
    <mergeCell ref="B2:L2"/>
    <mergeCell ref="E3:F3"/>
    <mergeCell ref="B11:L11"/>
    <mergeCell ref="B5:D5"/>
    <mergeCell ref="B16:D16"/>
    <mergeCell ref="I3:J3"/>
    <mergeCell ref="K3:L3"/>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BACTERIOLOGIA </vt:lpstr>
      <vt:lpstr>BIOLOGIA </vt:lpstr>
      <vt:lpstr>QUIMICA</vt:lpstr>
      <vt:lpstr>GEOGRAFIA </vt:lpstr>
      <vt:lpstr>ING AMBIENTAL </vt:lpstr>
      <vt:lpstr>FISICA </vt:lpstr>
      <vt:lpstr>ING ALIMENTOS </vt:lpstr>
      <vt:lpstr>SST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Camila Morales Caballero</dc:creator>
  <cp:lastModifiedBy>Carmen Cecilia Vega Oñate</cp:lastModifiedBy>
  <cp:lastPrinted>2023-10-11T19:42:24Z</cp:lastPrinted>
  <dcterms:created xsi:type="dcterms:W3CDTF">2023-04-27T19:32:47Z</dcterms:created>
  <dcterms:modified xsi:type="dcterms:W3CDTF">2023-11-02T21:59:49Z</dcterms:modified>
</cp:coreProperties>
</file>