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AndresMendoza\Desktop\"/>
    </mc:Choice>
  </mc:AlternateContent>
  <xr:revisionPtr revIDLastSave="0" documentId="8_{E54CEA04-0660-4815-A85F-1CF8A1308518}" xr6:coauthVersionLast="36" xr6:coauthVersionMax="36" xr10:uidLastSave="{00000000-0000-0000-0000-000000000000}"/>
  <bookViews>
    <workbookView xWindow="0" yWindow="0" windowWidth="28800" windowHeight="12225" activeTab="1" xr2:uid="{00000000-000D-0000-FFFF-FFFF00000000}"/>
  </bookViews>
  <sheets>
    <sheet name="EJEC. INGRESO CIERRE 2021" sheetId="6" r:id="rId1"/>
    <sheet name="EJEC. GASTOS CIERRE 2021" sheetId="7" r:id="rId2"/>
  </sheets>
  <definedNames>
    <definedName name="_xlnm.Print_Titles" localSheetId="0">'EJEC. INGRESO CIERRE 2021'!$7:$7</definedName>
  </definedNames>
  <calcPr calcId="191029"/>
</workbook>
</file>

<file path=xl/calcChain.xml><?xml version="1.0" encoding="utf-8"?>
<calcChain xmlns="http://schemas.openxmlformats.org/spreadsheetml/2006/main">
  <c r="D12" i="7" l="1"/>
  <c r="D14" i="7"/>
  <c r="M347" i="7" l="1"/>
  <c r="M21" i="7" l="1"/>
  <c r="M449" i="7"/>
  <c r="M448" i="7"/>
  <c r="M447" i="7"/>
  <c r="M446" i="7"/>
  <c r="M445" i="7"/>
  <c r="M444" i="7"/>
  <c r="M443" i="7"/>
  <c r="M442" i="7"/>
  <c r="M441" i="7"/>
  <c r="M440" i="7"/>
  <c r="M439" i="7"/>
  <c r="M438" i="7"/>
  <c r="M437" i="7"/>
  <c r="M436" i="7"/>
  <c r="M435" i="7"/>
  <c r="M434" i="7"/>
  <c r="M433" i="7"/>
  <c r="M432" i="7"/>
  <c r="M431" i="7"/>
  <c r="M430" i="7"/>
  <c r="M429" i="7"/>
  <c r="M428" i="7"/>
  <c r="M427" i="7"/>
  <c r="M426" i="7"/>
  <c r="M425" i="7"/>
  <c r="M424" i="7"/>
  <c r="M423" i="7"/>
  <c r="M422" i="7"/>
  <c r="M421" i="7"/>
  <c r="M420" i="7"/>
  <c r="M419" i="7"/>
  <c r="M418" i="7"/>
  <c r="M417" i="7"/>
  <c r="M416" i="7"/>
  <c r="M415" i="7"/>
  <c r="M414" i="7"/>
  <c r="M413" i="7"/>
  <c r="M412" i="7"/>
  <c r="M411" i="7"/>
  <c r="M410" i="7"/>
  <c r="M409" i="7"/>
  <c r="M408" i="7"/>
  <c r="M407" i="7"/>
  <c r="M406" i="7"/>
  <c r="M405" i="7"/>
  <c r="M404" i="7"/>
  <c r="M403" i="7"/>
  <c r="M402" i="7"/>
  <c r="M401" i="7"/>
  <c r="M400" i="7"/>
  <c r="M399" i="7"/>
  <c r="M398" i="7"/>
  <c r="M397" i="7"/>
  <c r="M396" i="7"/>
  <c r="M395" i="7"/>
  <c r="M394" i="7"/>
  <c r="M393" i="7"/>
  <c r="M392" i="7"/>
  <c r="M391" i="7"/>
  <c r="M390" i="7"/>
  <c r="M389" i="7"/>
  <c r="M388" i="7"/>
  <c r="M387" i="7"/>
  <c r="M386" i="7"/>
  <c r="M385" i="7"/>
  <c r="M384" i="7"/>
  <c r="M383" i="7"/>
  <c r="M382" i="7"/>
  <c r="M381" i="7"/>
  <c r="M380" i="7"/>
  <c r="M379" i="7"/>
  <c r="M378" i="7"/>
  <c r="M377" i="7"/>
  <c r="M376" i="7"/>
  <c r="M375" i="7"/>
  <c r="M374" i="7"/>
  <c r="M373" i="7"/>
  <c r="M372" i="7"/>
  <c r="M371" i="7"/>
  <c r="M370" i="7"/>
  <c r="M369" i="7"/>
  <c r="M368" i="7"/>
  <c r="M367" i="7"/>
  <c r="M366" i="7"/>
  <c r="M365" i="7"/>
  <c r="M364" i="7"/>
  <c r="M363" i="7"/>
  <c r="M362" i="7"/>
  <c r="M361" i="7"/>
  <c r="M360" i="7"/>
  <c r="M359" i="7"/>
  <c r="M358" i="7"/>
  <c r="M357" i="7"/>
  <c r="M356" i="7"/>
  <c r="M355" i="7"/>
  <c r="M354" i="7"/>
  <c r="M353" i="7"/>
  <c r="M352" i="7"/>
  <c r="M351" i="7"/>
  <c r="M350" i="7"/>
  <c r="M349" i="7"/>
  <c r="M348" i="7"/>
  <c r="M346" i="7"/>
  <c r="M345" i="7"/>
  <c r="M344" i="7"/>
  <c r="M343" i="7"/>
  <c r="M342" i="7"/>
  <c r="M341" i="7"/>
  <c r="M340" i="7"/>
  <c r="M339" i="7"/>
  <c r="M338" i="7"/>
  <c r="M337" i="7"/>
  <c r="M336" i="7"/>
  <c r="M335" i="7"/>
  <c r="M334" i="7"/>
  <c r="M333" i="7"/>
  <c r="M332" i="7"/>
  <c r="M331" i="7"/>
  <c r="M330" i="7"/>
  <c r="M329" i="7"/>
  <c r="M328" i="7"/>
  <c r="M327" i="7"/>
  <c r="M326" i="7"/>
  <c r="M325" i="7"/>
  <c r="M324" i="7"/>
  <c r="M323" i="7"/>
  <c r="M322" i="7"/>
  <c r="M321" i="7"/>
  <c r="M320" i="7"/>
  <c r="M319" i="7"/>
  <c r="M318" i="7"/>
  <c r="M317" i="7"/>
  <c r="M316" i="7"/>
  <c r="M315" i="7"/>
  <c r="M314" i="7"/>
  <c r="M313" i="7"/>
  <c r="M312" i="7"/>
  <c r="M311" i="7"/>
  <c r="M310" i="7"/>
  <c r="M309" i="7"/>
  <c r="M308" i="7"/>
  <c r="M307" i="7"/>
  <c r="M306" i="7"/>
  <c r="M305" i="7"/>
  <c r="M304" i="7"/>
  <c r="M303" i="7"/>
  <c r="M302" i="7"/>
  <c r="M301" i="7"/>
  <c r="M300" i="7"/>
  <c r="M299" i="7"/>
  <c r="M298" i="7"/>
  <c r="M297" i="7"/>
  <c r="M296" i="7"/>
  <c r="M295" i="7"/>
  <c r="M294" i="7"/>
  <c r="M293" i="7"/>
  <c r="M292" i="7"/>
  <c r="M291" i="7"/>
  <c r="M290" i="7"/>
  <c r="M289" i="7"/>
  <c r="M288" i="7"/>
  <c r="M287" i="7"/>
  <c r="M286" i="7"/>
  <c r="M285" i="7"/>
  <c r="M284" i="7"/>
  <c r="M283" i="7"/>
  <c r="M282" i="7"/>
  <c r="M281" i="7"/>
  <c r="M280" i="7"/>
  <c r="M279" i="7"/>
  <c r="M278" i="7"/>
  <c r="M277" i="7"/>
  <c r="M276" i="7"/>
  <c r="M275" i="7"/>
  <c r="M274" i="7"/>
  <c r="M273" i="7"/>
  <c r="M272" i="7"/>
  <c r="M271" i="7"/>
  <c r="M270" i="7"/>
  <c r="M269" i="7"/>
  <c r="M268" i="7"/>
  <c r="M267" i="7"/>
  <c r="M266" i="7"/>
  <c r="M265" i="7"/>
  <c r="M264" i="7"/>
  <c r="M263" i="7"/>
  <c r="M262" i="7"/>
  <c r="M261" i="7"/>
  <c r="M260" i="7"/>
  <c r="M259" i="7"/>
  <c r="M258" i="7"/>
  <c r="M257" i="7"/>
  <c r="M256" i="7"/>
  <c r="M255" i="7"/>
  <c r="M254" i="7"/>
  <c r="M253" i="7"/>
  <c r="M252" i="7"/>
  <c r="M251" i="7"/>
  <c r="M250" i="7"/>
  <c r="M249" i="7"/>
  <c r="M248" i="7"/>
  <c r="M247" i="7"/>
  <c r="M246" i="7"/>
  <c r="M245" i="7"/>
  <c r="M244" i="7"/>
  <c r="M243" i="7"/>
  <c r="M242" i="7"/>
  <c r="M241" i="7"/>
  <c r="M240" i="7"/>
  <c r="M239" i="7"/>
  <c r="M238" i="7"/>
  <c r="M237" i="7"/>
  <c r="M236" i="7"/>
  <c r="M235" i="7"/>
  <c r="M234" i="7"/>
  <c r="M233" i="7"/>
  <c r="M232" i="7"/>
  <c r="M231" i="7"/>
  <c r="M230" i="7"/>
  <c r="M229" i="7"/>
  <c r="M228" i="7"/>
  <c r="M227" i="7"/>
  <c r="M226" i="7"/>
  <c r="M225" i="7"/>
  <c r="M224" i="7"/>
  <c r="M223" i="7"/>
  <c r="M222" i="7"/>
  <c r="M221" i="7"/>
  <c r="M220" i="7"/>
  <c r="M219" i="7"/>
  <c r="M218" i="7"/>
  <c r="M217" i="7"/>
  <c r="M216" i="7"/>
  <c r="M215" i="7"/>
  <c r="M214" i="7"/>
  <c r="M213" i="7"/>
  <c r="M212" i="7"/>
  <c r="M211" i="7"/>
  <c r="M210" i="7"/>
  <c r="M209" i="7"/>
  <c r="M208" i="7"/>
  <c r="M207" i="7"/>
  <c r="M206" i="7"/>
  <c r="M205" i="7"/>
  <c r="M204" i="7"/>
  <c r="M203" i="7"/>
  <c r="M202" i="7"/>
  <c r="M201" i="7"/>
  <c r="M200" i="7"/>
  <c r="M199" i="7"/>
  <c r="M198" i="7"/>
  <c r="M197" i="7"/>
  <c r="M196" i="7"/>
  <c r="M195" i="7"/>
  <c r="M194" i="7"/>
  <c r="M193" i="7"/>
  <c r="M192" i="7"/>
  <c r="M191" i="7"/>
  <c r="M190" i="7"/>
  <c r="M189" i="7"/>
  <c r="M188" i="7"/>
  <c r="M187" i="7"/>
  <c r="M186" i="7"/>
  <c r="M185" i="7"/>
  <c r="M184" i="7"/>
  <c r="M183" i="7"/>
  <c r="M182" i="7"/>
  <c r="M181" i="7"/>
  <c r="M180" i="7"/>
  <c r="M179" i="7"/>
  <c r="M178" i="7"/>
  <c r="M177" i="7"/>
  <c r="M176" i="7"/>
  <c r="M175" i="7"/>
  <c r="M174" i="7"/>
  <c r="M173" i="7"/>
  <c r="M172" i="7"/>
  <c r="M171" i="7"/>
  <c r="M170" i="7"/>
  <c r="M169" i="7"/>
  <c r="M168" i="7"/>
  <c r="M167" i="7"/>
  <c r="M166" i="7"/>
  <c r="M165" i="7"/>
  <c r="M164" i="7"/>
  <c r="M163" i="7"/>
  <c r="M162" i="7"/>
  <c r="M161" i="7"/>
  <c r="M160" i="7"/>
  <c r="M159" i="7"/>
  <c r="M158" i="7"/>
  <c r="M157" i="7"/>
  <c r="M156" i="7"/>
  <c r="M155" i="7"/>
  <c r="M154" i="7"/>
  <c r="M153" i="7"/>
  <c r="M152" i="7"/>
  <c r="M151" i="7"/>
  <c r="M150" i="7"/>
  <c r="M149" i="7"/>
  <c r="M148" i="7"/>
  <c r="M147" i="7"/>
  <c r="M146" i="7"/>
  <c r="M145" i="7"/>
  <c r="M144" i="7"/>
  <c r="M143" i="7"/>
  <c r="M142" i="7"/>
  <c r="M141" i="7"/>
  <c r="M140" i="7"/>
  <c r="M139" i="7"/>
  <c r="M138" i="7"/>
  <c r="M137" i="7"/>
  <c r="M136" i="7"/>
  <c r="M135" i="7"/>
  <c r="M134" i="7"/>
  <c r="M133" i="7"/>
  <c r="M132" i="7"/>
  <c r="M131" i="7"/>
  <c r="M130" i="7"/>
  <c r="M129" i="7"/>
  <c r="M128" i="7"/>
  <c r="M127" i="7"/>
  <c r="M126" i="7"/>
  <c r="M125" i="7"/>
  <c r="M124" i="7"/>
  <c r="M123" i="7"/>
  <c r="M122" i="7"/>
  <c r="M121" i="7"/>
  <c r="M120" i="7"/>
  <c r="M119" i="7"/>
  <c r="M118" i="7"/>
  <c r="M117" i="7"/>
  <c r="M116" i="7"/>
  <c r="M115" i="7"/>
  <c r="M114" i="7"/>
  <c r="M113" i="7"/>
  <c r="M112" i="7"/>
  <c r="M111" i="7"/>
  <c r="M110" i="7"/>
  <c r="M109" i="7"/>
  <c r="M108" i="7"/>
  <c r="M107" i="7"/>
  <c r="M106" i="7"/>
  <c r="M105" i="7"/>
  <c r="M104" i="7"/>
  <c r="M103" i="7"/>
  <c r="M102" i="7"/>
  <c r="M101" i="7"/>
  <c r="M100" i="7"/>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0" i="7"/>
  <c r="M19" i="7"/>
  <c r="M18" i="7"/>
  <c r="M17" i="7"/>
  <c r="L449" i="7" l="1"/>
  <c r="K449" i="7"/>
  <c r="J449" i="7"/>
  <c r="L448" i="7"/>
  <c r="K448" i="7"/>
  <c r="J448" i="7"/>
  <c r="L447" i="7"/>
  <c r="K447" i="7"/>
  <c r="J447" i="7"/>
  <c r="L446" i="7"/>
  <c r="K446" i="7"/>
  <c r="J446" i="7"/>
  <c r="L445" i="7"/>
  <c r="K445" i="7"/>
  <c r="J445" i="7"/>
  <c r="L444" i="7"/>
  <c r="K444" i="7"/>
  <c r="J444" i="7"/>
  <c r="L443" i="7"/>
  <c r="K443" i="7"/>
  <c r="J443" i="7"/>
  <c r="L442" i="7"/>
  <c r="K442" i="7"/>
  <c r="J442" i="7"/>
  <c r="L441" i="7"/>
  <c r="K441" i="7"/>
  <c r="J441" i="7"/>
  <c r="L440" i="7"/>
  <c r="K440" i="7"/>
  <c r="J440" i="7"/>
  <c r="L439" i="7"/>
  <c r="K439" i="7"/>
  <c r="J439" i="7"/>
  <c r="L438" i="7"/>
  <c r="K438" i="7"/>
  <c r="J438" i="7"/>
  <c r="L437" i="7"/>
  <c r="K437" i="7"/>
  <c r="J437" i="7"/>
  <c r="L436" i="7"/>
  <c r="K436" i="7"/>
  <c r="J436" i="7"/>
  <c r="L435" i="7"/>
  <c r="K435" i="7"/>
  <c r="J435" i="7"/>
  <c r="L434" i="7"/>
  <c r="K434" i="7"/>
  <c r="J434" i="7"/>
  <c r="L433" i="7"/>
  <c r="K433" i="7"/>
  <c r="J433" i="7"/>
  <c r="L432" i="7"/>
  <c r="K432" i="7"/>
  <c r="J432" i="7"/>
  <c r="J13" i="7" s="1"/>
  <c r="L431" i="7"/>
  <c r="K431" i="7"/>
  <c r="J431" i="7"/>
  <c r="L430" i="7"/>
  <c r="K430" i="7"/>
  <c r="J430" i="7"/>
  <c r="L429" i="7"/>
  <c r="K429" i="7"/>
  <c r="J429" i="7"/>
  <c r="L428" i="7"/>
  <c r="K428" i="7"/>
  <c r="J428" i="7"/>
  <c r="L427" i="7"/>
  <c r="K427" i="7"/>
  <c r="J427" i="7"/>
  <c r="L426" i="7"/>
  <c r="K426" i="7"/>
  <c r="J426" i="7"/>
  <c r="L425" i="7"/>
  <c r="K425" i="7"/>
  <c r="J425" i="7"/>
  <c r="L424" i="7"/>
  <c r="K424" i="7"/>
  <c r="J424" i="7"/>
  <c r="L423" i="7"/>
  <c r="K423" i="7"/>
  <c r="J423" i="7"/>
  <c r="L422" i="7"/>
  <c r="K422" i="7"/>
  <c r="J422" i="7"/>
  <c r="L421" i="7"/>
  <c r="K421" i="7"/>
  <c r="J421" i="7"/>
  <c r="L420" i="7"/>
  <c r="K420" i="7"/>
  <c r="J420" i="7"/>
  <c r="L419" i="7"/>
  <c r="K419" i="7"/>
  <c r="J419" i="7"/>
  <c r="L418" i="7"/>
  <c r="K418" i="7"/>
  <c r="J418" i="7"/>
  <c r="L417" i="7"/>
  <c r="K417" i="7"/>
  <c r="J417" i="7"/>
  <c r="L416" i="7"/>
  <c r="K416" i="7"/>
  <c r="J416" i="7"/>
  <c r="L415" i="7"/>
  <c r="K415" i="7"/>
  <c r="J415" i="7"/>
  <c r="L414" i="7"/>
  <c r="K414" i="7"/>
  <c r="J414" i="7"/>
  <c r="L413" i="7"/>
  <c r="K413" i="7"/>
  <c r="J413" i="7"/>
  <c r="L412" i="7"/>
  <c r="K412" i="7"/>
  <c r="J412" i="7"/>
  <c r="L411" i="7"/>
  <c r="K411" i="7"/>
  <c r="J411" i="7"/>
  <c r="L410" i="7"/>
  <c r="K410" i="7"/>
  <c r="J410" i="7"/>
  <c r="L409" i="7"/>
  <c r="K409" i="7"/>
  <c r="J409" i="7"/>
  <c r="L408" i="7"/>
  <c r="K408" i="7"/>
  <c r="J408" i="7"/>
  <c r="L407" i="7"/>
  <c r="K407" i="7"/>
  <c r="J407" i="7"/>
  <c r="L406" i="7"/>
  <c r="K406" i="7"/>
  <c r="J406" i="7"/>
  <c r="L405" i="7"/>
  <c r="K405" i="7"/>
  <c r="J405" i="7"/>
  <c r="L404" i="7"/>
  <c r="K404" i="7"/>
  <c r="J404" i="7"/>
  <c r="L403" i="7"/>
  <c r="K403" i="7"/>
  <c r="J403" i="7"/>
  <c r="L402" i="7"/>
  <c r="K402" i="7"/>
  <c r="J402" i="7"/>
  <c r="L401" i="7"/>
  <c r="K401" i="7"/>
  <c r="J401" i="7"/>
  <c r="L400" i="7"/>
  <c r="K400" i="7"/>
  <c r="J400" i="7"/>
  <c r="L399" i="7"/>
  <c r="K399" i="7"/>
  <c r="J399" i="7"/>
  <c r="L398" i="7"/>
  <c r="K398" i="7"/>
  <c r="J398" i="7"/>
  <c r="L397" i="7"/>
  <c r="K397" i="7"/>
  <c r="J397" i="7"/>
  <c r="L396" i="7"/>
  <c r="K396" i="7"/>
  <c r="J396" i="7"/>
  <c r="L395" i="7"/>
  <c r="K395" i="7"/>
  <c r="J395" i="7"/>
  <c r="L394" i="7"/>
  <c r="K394" i="7"/>
  <c r="J394" i="7"/>
  <c r="L393" i="7"/>
  <c r="K393" i="7"/>
  <c r="J393" i="7"/>
  <c r="L392" i="7"/>
  <c r="K392" i="7"/>
  <c r="J392" i="7"/>
  <c r="L391" i="7"/>
  <c r="K391" i="7"/>
  <c r="J391" i="7"/>
  <c r="L390" i="7"/>
  <c r="K390" i="7"/>
  <c r="J390" i="7"/>
  <c r="L389" i="7"/>
  <c r="K389" i="7"/>
  <c r="J389" i="7"/>
  <c r="L388" i="7"/>
  <c r="K388" i="7"/>
  <c r="J388" i="7"/>
  <c r="L387" i="7"/>
  <c r="K387" i="7"/>
  <c r="J387" i="7"/>
  <c r="L386" i="7"/>
  <c r="K386" i="7"/>
  <c r="J386" i="7"/>
  <c r="L385" i="7"/>
  <c r="K385" i="7"/>
  <c r="J385" i="7"/>
  <c r="L384" i="7"/>
  <c r="K384" i="7"/>
  <c r="J384" i="7"/>
  <c r="L383" i="7"/>
  <c r="K383" i="7"/>
  <c r="J383" i="7"/>
  <c r="L382" i="7"/>
  <c r="K382" i="7"/>
  <c r="J382" i="7"/>
  <c r="L381" i="7"/>
  <c r="K381" i="7"/>
  <c r="J381" i="7"/>
  <c r="L380" i="7"/>
  <c r="K380" i="7"/>
  <c r="J380" i="7"/>
  <c r="L379" i="7"/>
  <c r="K379" i="7"/>
  <c r="J379" i="7"/>
  <c r="L378" i="7"/>
  <c r="K378" i="7"/>
  <c r="J378" i="7"/>
  <c r="L377" i="7"/>
  <c r="K377" i="7"/>
  <c r="J377" i="7"/>
  <c r="L376" i="7"/>
  <c r="K376" i="7"/>
  <c r="J376" i="7"/>
  <c r="L375" i="7"/>
  <c r="K375" i="7"/>
  <c r="J375" i="7"/>
  <c r="L374" i="7"/>
  <c r="K374" i="7"/>
  <c r="J374" i="7"/>
  <c r="L373" i="7"/>
  <c r="K373" i="7"/>
  <c r="J373" i="7"/>
  <c r="L372" i="7"/>
  <c r="K372" i="7"/>
  <c r="J372" i="7"/>
  <c r="L371" i="7"/>
  <c r="K371" i="7"/>
  <c r="J371" i="7"/>
  <c r="L370" i="7"/>
  <c r="K370" i="7"/>
  <c r="J370" i="7"/>
  <c r="L369" i="7"/>
  <c r="K369" i="7"/>
  <c r="J369" i="7"/>
  <c r="L368" i="7"/>
  <c r="K368" i="7"/>
  <c r="J368" i="7"/>
  <c r="L367" i="7"/>
  <c r="K367" i="7"/>
  <c r="J367" i="7"/>
  <c r="L366" i="7"/>
  <c r="K366" i="7"/>
  <c r="J366" i="7"/>
  <c r="L365" i="7"/>
  <c r="K365" i="7"/>
  <c r="J365" i="7"/>
  <c r="L364" i="7"/>
  <c r="K364" i="7"/>
  <c r="J364" i="7"/>
  <c r="L363" i="7"/>
  <c r="K363" i="7"/>
  <c r="J363" i="7"/>
  <c r="L362" i="7"/>
  <c r="K362" i="7"/>
  <c r="J362" i="7"/>
  <c r="L361" i="7"/>
  <c r="K361" i="7"/>
  <c r="J361" i="7"/>
  <c r="L360" i="7"/>
  <c r="K360" i="7"/>
  <c r="J360" i="7"/>
  <c r="L359" i="7"/>
  <c r="K359" i="7"/>
  <c r="J359" i="7"/>
  <c r="L358" i="7"/>
  <c r="K358" i="7"/>
  <c r="J358" i="7"/>
  <c r="L357" i="7"/>
  <c r="K357" i="7"/>
  <c r="J357" i="7"/>
  <c r="L356" i="7"/>
  <c r="K356" i="7"/>
  <c r="J356" i="7"/>
  <c r="L355" i="7"/>
  <c r="K355" i="7"/>
  <c r="J355" i="7"/>
  <c r="L354" i="7"/>
  <c r="K354" i="7"/>
  <c r="J354" i="7"/>
  <c r="L353" i="7"/>
  <c r="K353" i="7"/>
  <c r="J353" i="7"/>
  <c r="L352" i="7"/>
  <c r="K352" i="7"/>
  <c r="J352" i="7"/>
  <c r="L351" i="7"/>
  <c r="K351" i="7"/>
  <c r="J351" i="7"/>
  <c r="L350" i="7"/>
  <c r="K350" i="7"/>
  <c r="J350" i="7"/>
  <c r="L349" i="7"/>
  <c r="K349" i="7"/>
  <c r="J349" i="7"/>
  <c r="L348" i="7"/>
  <c r="K348" i="7"/>
  <c r="J348" i="7"/>
  <c r="L347" i="7"/>
  <c r="K347" i="7"/>
  <c r="J347" i="7"/>
  <c r="L346" i="7"/>
  <c r="K346" i="7"/>
  <c r="J346" i="7"/>
  <c r="L345" i="7"/>
  <c r="K345" i="7"/>
  <c r="J345" i="7"/>
  <c r="L344" i="7"/>
  <c r="K344" i="7"/>
  <c r="J344" i="7"/>
  <c r="L343" i="7"/>
  <c r="K343" i="7"/>
  <c r="J343" i="7"/>
  <c r="L342" i="7"/>
  <c r="K342" i="7"/>
  <c r="J342" i="7"/>
  <c r="L341" i="7"/>
  <c r="K341" i="7"/>
  <c r="J341" i="7"/>
  <c r="L340" i="7"/>
  <c r="K340" i="7"/>
  <c r="J340" i="7"/>
  <c r="L339" i="7"/>
  <c r="K339" i="7"/>
  <c r="J339" i="7"/>
  <c r="L338" i="7"/>
  <c r="K338" i="7"/>
  <c r="J338" i="7"/>
  <c r="L337" i="7"/>
  <c r="K337" i="7"/>
  <c r="J337" i="7"/>
  <c r="L336" i="7"/>
  <c r="K336" i="7"/>
  <c r="J336" i="7"/>
  <c r="L335" i="7"/>
  <c r="K335" i="7"/>
  <c r="J335" i="7"/>
  <c r="L334" i="7"/>
  <c r="K334" i="7"/>
  <c r="J334" i="7"/>
  <c r="L333" i="7"/>
  <c r="K333" i="7"/>
  <c r="J333" i="7"/>
  <c r="L332" i="7"/>
  <c r="K332" i="7"/>
  <c r="J332" i="7"/>
  <c r="L331" i="7"/>
  <c r="K331" i="7"/>
  <c r="J331" i="7"/>
  <c r="L330" i="7"/>
  <c r="K330" i="7"/>
  <c r="J330" i="7"/>
  <c r="L329" i="7"/>
  <c r="K329" i="7"/>
  <c r="J329" i="7"/>
  <c r="L328" i="7"/>
  <c r="K328" i="7"/>
  <c r="J328" i="7"/>
  <c r="L327" i="7"/>
  <c r="K327" i="7"/>
  <c r="J327" i="7"/>
  <c r="L326" i="7"/>
  <c r="K326" i="7"/>
  <c r="J326" i="7"/>
  <c r="L325" i="7"/>
  <c r="K325" i="7"/>
  <c r="J325" i="7"/>
  <c r="L324" i="7"/>
  <c r="K324" i="7"/>
  <c r="J324" i="7"/>
  <c r="L323" i="7"/>
  <c r="K323" i="7"/>
  <c r="J323" i="7"/>
  <c r="L322" i="7"/>
  <c r="K322" i="7"/>
  <c r="J322" i="7"/>
  <c r="L321" i="7"/>
  <c r="K321" i="7"/>
  <c r="J321" i="7"/>
  <c r="L320" i="7"/>
  <c r="K320" i="7"/>
  <c r="J320" i="7"/>
  <c r="L319" i="7"/>
  <c r="K319" i="7"/>
  <c r="J319" i="7"/>
  <c r="L318" i="7"/>
  <c r="K318" i="7"/>
  <c r="J318" i="7"/>
  <c r="L317" i="7"/>
  <c r="K317" i="7"/>
  <c r="J317" i="7"/>
  <c r="L316" i="7"/>
  <c r="K316" i="7"/>
  <c r="J316" i="7"/>
  <c r="L315" i="7"/>
  <c r="K315" i="7"/>
  <c r="J315" i="7"/>
  <c r="L314" i="7"/>
  <c r="K314" i="7"/>
  <c r="J314" i="7"/>
  <c r="L313" i="7"/>
  <c r="K313" i="7"/>
  <c r="J313" i="7"/>
  <c r="L312" i="7"/>
  <c r="K312" i="7"/>
  <c r="J312" i="7"/>
  <c r="L311" i="7"/>
  <c r="K311" i="7"/>
  <c r="J311" i="7"/>
  <c r="L310" i="7"/>
  <c r="K310" i="7"/>
  <c r="J310" i="7"/>
  <c r="L309" i="7"/>
  <c r="K309" i="7"/>
  <c r="J309" i="7"/>
  <c r="L308" i="7"/>
  <c r="K308" i="7"/>
  <c r="J308" i="7"/>
  <c r="L307" i="7"/>
  <c r="K307" i="7"/>
  <c r="J307" i="7"/>
  <c r="L306" i="7"/>
  <c r="K306" i="7"/>
  <c r="J306" i="7"/>
  <c r="L305" i="7"/>
  <c r="K305" i="7"/>
  <c r="J305" i="7"/>
  <c r="L304" i="7"/>
  <c r="K304" i="7"/>
  <c r="J304" i="7"/>
  <c r="L303" i="7"/>
  <c r="K303" i="7"/>
  <c r="J303" i="7"/>
  <c r="L302" i="7"/>
  <c r="K302" i="7"/>
  <c r="J302" i="7"/>
  <c r="L301" i="7"/>
  <c r="K301" i="7"/>
  <c r="J301" i="7"/>
  <c r="L300" i="7"/>
  <c r="K300" i="7"/>
  <c r="J300" i="7"/>
  <c r="L299" i="7"/>
  <c r="K299" i="7"/>
  <c r="J299" i="7"/>
  <c r="L298" i="7"/>
  <c r="K298" i="7"/>
  <c r="J298" i="7"/>
  <c r="L297" i="7"/>
  <c r="K297" i="7"/>
  <c r="J297" i="7"/>
  <c r="L296" i="7"/>
  <c r="K296" i="7"/>
  <c r="J296" i="7"/>
  <c r="L295" i="7"/>
  <c r="K295" i="7"/>
  <c r="J295" i="7"/>
  <c r="L294" i="7"/>
  <c r="K294" i="7"/>
  <c r="J294" i="7"/>
  <c r="L293" i="7"/>
  <c r="K293" i="7"/>
  <c r="J293" i="7"/>
  <c r="L292" i="7"/>
  <c r="K292" i="7"/>
  <c r="J292" i="7"/>
  <c r="L291" i="7"/>
  <c r="K291" i="7"/>
  <c r="J291" i="7"/>
  <c r="L290" i="7"/>
  <c r="K290" i="7"/>
  <c r="J290" i="7"/>
  <c r="L289" i="7"/>
  <c r="K289" i="7"/>
  <c r="J289" i="7"/>
  <c r="L288" i="7"/>
  <c r="K288" i="7"/>
  <c r="J288" i="7"/>
  <c r="L287" i="7"/>
  <c r="K287" i="7"/>
  <c r="J287" i="7"/>
  <c r="L286" i="7"/>
  <c r="K286" i="7"/>
  <c r="J286" i="7"/>
  <c r="L285" i="7"/>
  <c r="K285" i="7"/>
  <c r="J285" i="7"/>
  <c r="L284" i="7"/>
  <c r="K284" i="7"/>
  <c r="J284" i="7"/>
  <c r="L283" i="7"/>
  <c r="K283" i="7"/>
  <c r="J283" i="7"/>
  <c r="L282" i="7"/>
  <c r="K282" i="7"/>
  <c r="J282" i="7"/>
  <c r="L281" i="7"/>
  <c r="K281" i="7"/>
  <c r="J281" i="7"/>
  <c r="L280" i="7"/>
  <c r="K280" i="7"/>
  <c r="J280" i="7"/>
  <c r="L279" i="7"/>
  <c r="K279" i="7"/>
  <c r="J279" i="7"/>
  <c r="L278" i="7"/>
  <c r="K278" i="7"/>
  <c r="J278" i="7"/>
  <c r="L277" i="7"/>
  <c r="K277" i="7"/>
  <c r="J277" i="7"/>
  <c r="L276" i="7"/>
  <c r="K276" i="7"/>
  <c r="J276" i="7"/>
  <c r="L275" i="7"/>
  <c r="K275" i="7"/>
  <c r="J275" i="7"/>
  <c r="L274" i="7"/>
  <c r="K274" i="7"/>
  <c r="J274" i="7"/>
  <c r="L273" i="7"/>
  <c r="K273" i="7"/>
  <c r="J273" i="7"/>
  <c r="L272" i="7"/>
  <c r="K272" i="7"/>
  <c r="J272" i="7"/>
  <c r="L271" i="7"/>
  <c r="K271" i="7"/>
  <c r="J271" i="7"/>
  <c r="L270" i="7"/>
  <c r="K270" i="7"/>
  <c r="J270" i="7"/>
  <c r="L269" i="7"/>
  <c r="K269" i="7"/>
  <c r="J269" i="7"/>
  <c r="L268" i="7"/>
  <c r="K268" i="7"/>
  <c r="J268" i="7"/>
  <c r="L267" i="7"/>
  <c r="K267" i="7"/>
  <c r="J267" i="7"/>
  <c r="L266" i="7"/>
  <c r="K266" i="7"/>
  <c r="J266" i="7"/>
  <c r="L265" i="7"/>
  <c r="K265" i="7"/>
  <c r="J265" i="7"/>
  <c r="L264" i="7"/>
  <c r="K264" i="7"/>
  <c r="J264" i="7"/>
  <c r="L263" i="7"/>
  <c r="K263" i="7"/>
  <c r="J263" i="7"/>
  <c r="L262" i="7"/>
  <c r="K262" i="7"/>
  <c r="J262" i="7"/>
  <c r="L261" i="7"/>
  <c r="K261" i="7"/>
  <c r="J261" i="7"/>
  <c r="L260" i="7"/>
  <c r="K260" i="7"/>
  <c r="J260" i="7"/>
  <c r="L259" i="7"/>
  <c r="K259" i="7"/>
  <c r="J259" i="7"/>
  <c r="L258" i="7"/>
  <c r="K258" i="7"/>
  <c r="J258" i="7"/>
  <c r="L257" i="7"/>
  <c r="K257" i="7"/>
  <c r="J257" i="7"/>
  <c r="L256" i="7"/>
  <c r="K256" i="7"/>
  <c r="J256" i="7"/>
  <c r="L255" i="7"/>
  <c r="K255" i="7"/>
  <c r="J255" i="7"/>
  <c r="L254" i="7"/>
  <c r="K254" i="7"/>
  <c r="J254" i="7"/>
  <c r="L253" i="7"/>
  <c r="K253" i="7"/>
  <c r="J253" i="7"/>
  <c r="L252" i="7"/>
  <c r="K252" i="7"/>
  <c r="J252" i="7"/>
  <c r="L251" i="7"/>
  <c r="K251" i="7"/>
  <c r="J251" i="7"/>
  <c r="L250" i="7"/>
  <c r="K250" i="7"/>
  <c r="J250" i="7"/>
  <c r="L249" i="7"/>
  <c r="K249" i="7"/>
  <c r="J249" i="7"/>
  <c r="L248" i="7"/>
  <c r="K248" i="7"/>
  <c r="J248" i="7"/>
  <c r="L247" i="7"/>
  <c r="K247" i="7"/>
  <c r="J247" i="7"/>
  <c r="L246" i="7"/>
  <c r="K246" i="7"/>
  <c r="J246" i="7"/>
  <c r="L245" i="7"/>
  <c r="K245" i="7"/>
  <c r="J245" i="7"/>
  <c r="L244" i="7"/>
  <c r="K244" i="7"/>
  <c r="J244" i="7"/>
  <c r="L243" i="7"/>
  <c r="K243" i="7"/>
  <c r="J243" i="7"/>
  <c r="L242" i="7"/>
  <c r="K242" i="7"/>
  <c r="J242" i="7"/>
  <c r="L241" i="7"/>
  <c r="K241" i="7"/>
  <c r="J241" i="7"/>
  <c r="L240" i="7"/>
  <c r="K240" i="7"/>
  <c r="J240" i="7"/>
  <c r="L239" i="7"/>
  <c r="K239" i="7"/>
  <c r="J239" i="7"/>
  <c r="L238" i="7"/>
  <c r="K238" i="7"/>
  <c r="J238" i="7"/>
  <c r="L237" i="7"/>
  <c r="K237" i="7"/>
  <c r="J237" i="7"/>
  <c r="L236" i="7"/>
  <c r="K236" i="7"/>
  <c r="J236" i="7"/>
  <c r="L235" i="7"/>
  <c r="K235" i="7"/>
  <c r="J235" i="7"/>
  <c r="L234" i="7"/>
  <c r="K234" i="7"/>
  <c r="J234" i="7"/>
  <c r="L233" i="7"/>
  <c r="K233" i="7"/>
  <c r="J233" i="7"/>
  <c r="L232" i="7"/>
  <c r="K232" i="7"/>
  <c r="J232" i="7"/>
  <c r="L231" i="7"/>
  <c r="K231" i="7"/>
  <c r="J231" i="7"/>
  <c r="L230" i="7"/>
  <c r="K230" i="7"/>
  <c r="J230" i="7"/>
  <c r="L229" i="7"/>
  <c r="K229" i="7"/>
  <c r="J229" i="7"/>
  <c r="L228" i="7"/>
  <c r="K228" i="7"/>
  <c r="J228" i="7"/>
  <c r="L227" i="7"/>
  <c r="K227" i="7"/>
  <c r="J227" i="7"/>
  <c r="L226" i="7"/>
  <c r="K226" i="7"/>
  <c r="J226" i="7"/>
  <c r="L225" i="7"/>
  <c r="K225" i="7"/>
  <c r="J225" i="7"/>
  <c r="L224" i="7"/>
  <c r="K224" i="7"/>
  <c r="J224" i="7"/>
  <c r="L223" i="7"/>
  <c r="K223" i="7"/>
  <c r="J223" i="7"/>
  <c r="L222" i="7"/>
  <c r="K222" i="7"/>
  <c r="J222" i="7"/>
  <c r="L221" i="7"/>
  <c r="K221" i="7"/>
  <c r="J221" i="7"/>
  <c r="L220" i="7"/>
  <c r="K220" i="7"/>
  <c r="J220" i="7"/>
  <c r="L219" i="7"/>
  <c r="K219" i="7"/>
  <c r="J219" i="7"/>
  <c r="L218" i="7"/>
  <c r="K218" i="7"/>
  <c r="J218" i="7"/>
  <c r="L217" i="7"/>
  <c r="K217" i="7"/>
  <c r="J217" i="7"/>
  <c r="L216" i="7"/>
  <c r="K216" i="7"/>
  <c r="J216" i="7"/>
  <c r="L215" i="7"/>
  <c r="K215" i="7"/>
  <c r="J215" i="7"/>
  <c r="L214" i="7"/>
  <c r="K214" i="7"/>
  <c r="J214" i="7"/>
  <c r="L213" i="7"/>
  <c r="K213" i="7"/>
  <c r="J213" i="7"/>
  <c r="L212" i="7"/>
  <c r="K212" i="7"/>
  <c r="J212" i="7"/>
  <c r="L211" i="7"/>
  <c r="K211" i="7"/>
  <c r="J211" i="7"/>
  <c r="L210" i="7"/>
  <c r="K210" i="7"/>
  <c r="J210" i="7"/>
  <c r="L209" i="7"/>
  <c r="K209" i="7"/>
  <c r="J209" i="7"/>
  <c r="L208" i="7"/>
  <c r="K208" i="7"/>
  <c r="J208" i="7"/>
  <c r="L207" i="7"/>
  <c r="K207" i="7"/>
  <c r="J207" i="7"/>
  <c r="L206" i="7"/>
  <c r="K206" i="7"/>
  <c r="J206" i="7"/>
  <c r="L205" i="7"/>
  <c r="K205" i="7"/>
  <c r="J205" i="7"/>
  <c r="L204" i="7"/>
  <c r="K204" i="7"/>
  <c r="J204" i="7"/>
  <c r="L203" i="7"/>
  <c r="K203" i="7"/>
  <c r="J203" i="7"/>
  <c r="L202" i="7"/>
  <c r="K202" i="7"/>
  <c r="J202" i="7"/>
  <c r="L201" i="7"/>
  <c r="K201" i="7"/>
  <c r="J201" i="7"/>
  <c r="L200" i="7"/>
  <c r="K200" i="7"/>
  <c r="J200" i="7"/>
  <c r="L199" i="7"/>
  <c r="K199" i="7"/>
  <c r="J199" i="7"/>
  <c r="L198" i="7"/>
  <c r="K198" i="7"/>
  <c r="J198" i="7"/>
  <c r="L197" i="7"/>
  <c r="K197" i="7"/>
  <c r="J197" i="7"/>
  <c r="L196" i="7"/>
  <c r="K196" i="7"/>
  <c r="J196" i="7"/>
  <c r="L195" i="7"/>
  <c r="K195" i="7"/>
  <c r="J195" i="7"/>
  <c r="L194" i="7"/>
  <c r="K194" i="7"/>
  <c r="J194" i="7"/>
  <c r="L193" i="7"/>
  <c r="K193" i="7"/>
  <c r="J193" i="7"/>
  <c r="L192" i="7"/>
  <c r="K192" i="7"/>
  <c r="J192" i="7"/>
  <c r="L191" i="7"/>
  <c r="K191" i="7"/>
  <c r="J191" i="7"/>
  <c r="L190" i="7"/>
  <c r="K190" i="7"/>
  <c r="J190" i="7"/>
  <c r="L189" i="7"/>
  <c r="K189" i="7"/>
  <c r="J189" i="7"/>
  <c r="L188" i="7"/>
  <c r="K188" i="7"/>
  <c r="J188" i="7"/>
  <c r="L187" i="7"/>
  <c r="K187" i="7"/>
  <c r="J187" i="7"/>
  <c r="L186" i="7"/>
  <c r="K186" i="7"/>
  <c r="J186" i="7"/>
  <c r="L185" i="7"/>
  <c r="K185" i="7"/>
  <c r="J185" i="7"/>
  <c r="L184" i="7"/>
  <c r="K184" i="7"/>
  <c r="J184" i="7"/>
  <c r="L183" i="7"/>
  <c r="K183" i="7"/>
  <c r="J183" i="7"/>
  <c r="L182" i="7"/>
  <c r="K182" i="7"/>
  <c r="J182" i="7"/>
  <c r="L181" i="7"/>
  <c r="K181" i="7"/>
  <c r="J181" i="7"/>
  <c r="L180" i="7"/>
  <c r="K180" i="7"/>
  <c r="J180" i="7"/>
  <c r="L179" i="7"/>
  <c r="K179" i="7"/>
  <c r="J179" i="7"/>
  <c r="L178" i="7"/>
  <c r="K178" i="7"/>
  <c r="J178" i="7"/>
  <c r="L177" i="7"/>
  <c r="K177" i="7"/>
  <c r="J177" i="7"/>
  <c r="L176" i="7"/>
  <c r="K176" i="7"/>
  <c r="J176" i="7"/>
  <c r="L175" i="7"/>
  <c r="K175" i="7"/>
  <c r="J175" i="7"/>
  <c r="L174" i="7"/>
  <c r="K174" i="7"/>
  <c r="J174" i="7"/>
  <c r="L173" i="7"/>
  <c r="K173" i="7"/>
  <c r="J173" i="7"/>
  <c r="L172" i="7"/>
  <c r="K172" i="7"/>
  <c r="J172" i="7"/>
  <c r="L171" i="7"/>
  <c r="K171" i="7"/>
  <c r="J171" i="7"/>
  <c r="L170" i="7"/>
  <c r="K170" i="7"/>
  <c r="J170" i="7"/>
  <c r="L169" i="7"/>
  <c r="K169" i="7"/>
  <c r="J169" i="7"/>
  <c r="L168" i="7"/>
  <c r="K168" i="7"/>
  <c r="J168" i="7"/>
  <c r="L167" i="7"/>
  <c r="K167" i="7"/>
  <c r="J167" i="7"/>
  <c r="L166" i="7"/>
  <c r="K166" i="7"/>
  <c r="J166" i="7"/>
  <c r="L165" i="7"/>
  <c r="K165" i="7"/>
  <c r="J165" i="7"/>
  <c r="L164" i="7"/>
  <c r="K164" i="7"/>
  <c r="J164" i="7"/>
  <c r="L163" i="7"/>
  <c r="K163" i="7"/>
  <c r="J163" i="7"/>
  <c r="L162" i="7"/>
  <c r="K162" i="7"/>
  <c r="J162" i="7"/>
  <c r="L161" i="7"/>
  <c r="K161" i="7"/>
  <c r="J161" i="7"/>
  <c r="L160" i="7"/>
  <c r="K160" i="7"/>
  <c r="J160" i="7"/>
  <c r="L159" i="7"/>
  <c r="K159" i="7"/>
  <c r="J159" i="7"/>
  <c r="L158" i="7"/>
  <c r="K158" i="7"/>
  <c r="J158" i="7"/>
  <c r="L157" i="7"/>
  <c r="K157" i="7"/>
  <c r="J157" i="7"/>
  <c r="L156" i="7"/>
  <c r="K156" i="7"/>
  <c r="J156" i="7"/>
  <c r="L155" i="7"/>
  <c r="K155" i="7"/>
  <c r="J155" i="7"/>
  <c r="L154" i="7"/>
  <c r="K154" i="7"/>
  <c r="J154" i="7"/>
  <c r="L153" i="7"/>
  <c r="K153" i="7"/>
  <c r="J153" i="7"/>
  <c r="L152" i="7"/>
  <c r="K152" i="7"/>
  <c r="J152" i="7"/>
  <c r="L151" i="7"/>
  <c r="K151" i="7"/>
  <c r="J151" i="7"/>
  <c r="L150" i="7"/>
  <c r="K150" i="7"/>
  <c r="J150" i="7"/>
  <c r="L149" i="7"/>
  <c r="K149" i="7"/>
  <c r="J149" i="7"/>
  <c r="L148" i="7"/>
  <c r="K148" i="7"/>
  <c r="J148" i="7"/>
  <c r="L147" i="7"/>
  <c r="K147" i="7"/>
  <c r="J147" i="7"/>
  <c r="L146" i="7"/>
  <c r="K146" i="7"/>
  <c r="J146" i="7"/>
  <c r="L145" i="7"/>
  <c r="K145" i="7"/>
  <c r="J145" i="7"/>
  <c r="L144" i="7"/>
  <c r="K144" i="7"/>
  <c r="J144" i="7"/>
  <c r="L143" i="7"/>
  <c r="K143" i="7"/>
  <c r="J143" i="7"/>
  <c r="L142" i="7"/>
  <c r="K142" i="7"/>
  <c r="J142" i="7"/>
  <c r="L141" i="7"/>
  <c r="K141" i="7"/>
  <c r="J141" i="7"/>
  <c r="L140" i="7"/>
  <c r="K140" i="7"/>
  <c r="J140" i="7"/>
  <c r="L139" i="7"/>
  <c r="K139" i="7"/>
  <c r="J139" i="7"/>
  <c r="L138" i="7"/>
  <c r="K138" i="7"/>
  <c r="J138" i="7"/>
  <c r="L137" i="7"/>
  <c r="K137" i="7"/>
  <c r="J137" i="7"/>
  <c r="L136" i="7"/>
  <c r="K136" i="7"/>
  <c r="J136" i="7"/>
  <c r="L135" i="7"/>
  <c r="K135" i="7"/>
  <c r="J135" i="7"/>
  <c r="L134" i="7"/>
  <c r="K134" i="7"/>
  <c r="J134" i="7"/>
  <c r="L133" i="7"/>
  <c r="K133" i="7"/>
  <c r="J133" i="7"/>
  <c r="L132" i="7"/>
  <c r="K132" i="7"/>
  <c r="J132" i="7"/>
  <c r="L131" i="7"/>
  <c r="K131" i="7"/>
  <c r="J131" i="7"/>
  <c r="L130" i="7"/>
  <c r="K130" i="7"/>
  <c r="J130" i="7"/>
  <c r="L129" i="7"/>
  <c r="K129" i="7"/>
  <c r="J129" i="7"/>
  <c r="L128" i="7"/>
  <c r="K128" i="7"/>
  <c r="J128" i="7"/>
  <c r="L127" i="7"/>
  <c r="K127" i="7"/>
  <c r="J127" i="7"/>
  <c r="L126" i="7"/>
  <c r="K126" i="7"/>
  <c r="J126" i="7"/>
  <c r="L125" i="7"/>
  <c r="K125" i="7"/>
  <c r="J125" i="7"/>
  <c r="L124" i="7"/>
  <c r="K124" i="7"/>
  <c r="J124" i="7"/>
  <c r="L123" i="7"/>
  <c r="K123" i="7"/>
  <c r="J123" i="7"/>
  <c r="L122" i="7"/>
  <c r="K122" i="7"/>
  <c r="J122" i="7"/>
  <c r="L121" i="7"/>
  <c r="K121" i="7"/>
  <c r="J121" i="7"/>
  <c r="L120" i="7"/>
  <c r="K120" i="7"/>
  <c r="J120" i="7"/>
  <c r="L119" i="7"/>
  <c r="K119" i="7"/>
  <c r="J119" i="7"/>
  <c r="L118" i="7"/>
  <c r="K118" i="7"/>
  <c r="J118" i="7"/>
  <c r="L117" i="7"/>
  <c r="K117" i="7"/>
  <c r="J117" i="7"/>
  <c r="L116" i="7"/>
  <c r="K116" i="7"/>
  <c r="J116" i="7"/>
  <c r="L115" i="7"/>
  <c r="K115" i="7"/>
  <c r="J115" i="7"/>
  <c r="L114" i="7"/>
  <c r="K114" i="7"/>
  <c r="J114" i="7"/>
  <c r="L113" i="7"/>
  <c r="K113" i="7"/>
  <c r="J113" i="7"/>
  <c r="L112" i="7"/>
  <c r="K112" i="7"/>
  <c r="J112" i="7"/>
  <c r="L111" i="7"/>
  <c r="K111" i="7"/>
  <c r="J111" i="7"/>
  <c r="L110" i="7"/>
  <c r="K110" i="7"/>
  <c r="J110" i="7"/>
  <c r="L109" i="7"/>
  <c r="K109" i="7"/>
  <c r="J109" i="7"/>
  <c r="L108" i="7"/>
  <c r="K108" i="7"/>
  <c r="J108" i="7"/>
  <c r="L107" i="7"/>
  <c r="K107" i="7"/>
  <c r="J107" i="7"/>
  <c r="L106" i="7"/>
  <c r="K106" i="7"/>
  <c r="J106" i="7"/>
  <c r="L105" i="7"/>
  <c r="K105" i="7"/>
  <c r="J105" i="7"/>
  <c r="L104" i="7"/>
  <c r="K104" i="7"/>
  <c r="J104" i="7"/>
  <c r="L103" i="7"/>
  <c r="K103" i="7"/>
  <c r="J103" i="7"/>
  <c r="L102" i="7"/>
  <c r="K102" i="7"/>
  <c r="J102" i="7"/>
  <c r="L101" i="7"/>
  <c r="K101" i="7"/>
  <c r="J101" i="7"/>
  <c r="L100" i="7"/>
  <c r="K100" i="7"/>
  <c r="J100" i="7"/>
  <c r="L99" i="7"/>
  <c r="K99" i="7"/>
  <c r="J99" i="7"/>
  <c r="L98" i="7"/>
  <c r="K98" i="7"/>
  <c r="J98" i="7"/>
  <c r="L97" i="7"/>
  <c r="K97" i="7"/>
  <c r="J97" i="7"/>
  <c r="L96" i="7"/>
  <c r="K96" i="7"/>
  <c r="J96" i="7"/>
  <c r="L95" i="7"/>
  <c r="K95" i="7"/>
  <c r="J95" i="7"/>
  <c r="L94" i="7"/>
  <c r="K94" i="7"/>
  <c r="J94" i="7"/>
  <c r="L93" i="7"/>
  <c r="K93" i="7"/>
  <c r="K15" i="7" s="1"/>
  <c r="J93" i="7"/>
  <c r="J15" i="7" s="1"/>
  <c r="L92" i="7"/>
  <c r="K92" i="7"/>
  <c r="J92" i="7"/>
  <c r="L91" i="7"/>
  <c r="K91" i="7"/>
  <c r="J91" i="7"/>
  <c r="L90" i="7"/>
  <c r="K90" i="7"/>
  <c r="J90" i="7"/>
  <c r="L89" i="7"/>
  <c r="K89" i="7"/>
  <c r="J89" i="7"/>
  <c r="L88" i="7"/>
  <c r="K88" i="7"/>
  <c r="J88" i="7"/>
  <c r="L87" i="7"/>
  <c r="K87" i="7"/>
  <c r="J87" i="7"/>
  <c r="L86" i="7"/>
  <c r="K86" i="7"/>
  <c r="J86" i="7"/>
  <c r="L85" i="7"/>
  <c r="K85" i="7"/>
  <c r="J85" i="7"/>
  <c r="L84" i="7"/>
  <c r="K84" i="7"/>
  <c r="J84" i="7"/>
  <c r="L83" i="7"/>
  <c r="K83" i="7"/>
  <c r="J83" i="7"/>
  <c r="L82" i="7"/>
  <c r="K82" i="7"/>
  <c r="J82" i="7"/>
  <c r="L81" i="7"/>
  <c r="K81" i="7"/>
  <c r="J81" i="7"/>
  <c r="L80" i="7"/>
  <c r="K80" i="7"/>
  <c r="J80" i="7"/>
  <c r="L79" i="7"/>
  <c r="K79" i="7"/>
  <c r="J79" i="7"/>
  <c r="L78" i="7"/>
  <c r="K78" i="7"/>
  <c r="J78" i="7"/>
  <c r="L77" i="7"/>
  <c r="K77" i="7"/>
  <c r="J77" i="7"/>
  <c r="L76" i="7"/>
  <c r="K76" i="7"/>
  <c r="J76" i="7"/>
  <c r="L75" i="7"/>
  <c r="K75" i="7"/>
  <c r="J75" i="7"/>
  <c r="L74" i="7"/>
  <c r="K74" i="7"/>
  <c r="J74" i="7"/>
  <c r="L73" i="7"/>
  <c r="K73" i="7"/>
  <c r="J73" i="7"/>
  <c r="L72" i="7"/>
  <c r="K72" i="7"/>
  <c r="J72" i="7"/>
  <c r="L71" i="7"/>
  <c r="K71" i="7"/>
  <c r="J71" i="7"/>
  <c r="L70" i="7"/>
  <c r="K70" i="7"/>
  <c r="J70" i="7"/>
  <c r="L69" i="7"/>
  <c r="K69" i="7"/>
  <c r="J69" i="7"/>
  <c r="L68" i="7"/>
  <c r="K68" i="7"/>
  <c r="J68" i="7"/>
  <c r="L67" i="7"/>
  <c r="K67" i="7"/>
  <c r="J67" i="7"/>
  <c r="L66" i="7"/>
  <c r="K66" i="7"/>
  <c r="J66" i="7"/>
  <c r="L65" i="7"/>
  <c r="K65" i="7"/>
  <c r="J65" i="7"/>
  <c r="L64" i="7"/>
  <c r="K64" i="7"/>
  <c r="J64" i="7"/>
  <c r="L63" i="7"/>
  <c r="K63" i="7"/>
  <c r="J63" i="7"/>
  <c r="L62" i="7"/>
  <c r="K62" i="7"/>
  <c r="J62" i="7"/>
  <c r="L61" i="7"/>
  <c r="K61" i="7"/>
  <c r="J61" i="7"/>
  <c r="L60" i="7"/>
  <c r="K60" i="7"/>
  <c r="J60" i="7"/>
  <c r="L59" i="7"/>
  <c r="K59" i="7"/>
  <c r="J59" i="7"/>
  <c r="L58" i="7"/>
  <c r="K58" i="7"/>
  <c r="J58" i="7"/>
  <c r="L57" i="7"/>
  <c r="K57" i="7"/>
  <c r="J57" i="7"/>
  <c r="L56" i="7"/>
  <c r="K56" i="7"/>
  <c r="J56" i="7"/>
  <c r="L55" i="7"/>
  <c r="K55" i="7"/>
  <c r="J55" i="7"/>
  <c r="L54" i="7"/>
  <c r="K54" i="7"/>
  <c r="J54" i="7"/>
  <c r="L53" i="7"/>
  <c r="K53" i="7"/>
  <c r="J53" i="7"/>
  <c r="L52" i="7"/>
  <c r="K52" i="7"/>
  <c r="J52" i="7"/>
  <c r="L51" i="7"/>
  <c r="K51" i="7"/>
  <c r="J51" i="7"/>
  <c r="L50" i="7"/>
  <c r="K50" i="7"/>
  <c r="J50" i="7"/>
  <c r="L49" i="7"/>
  <c r="K49" i="7"/>
  <c r="J49" i="7"/>
  <c r="L48" i="7"/>
  <c r="K48" i="7"/>
  <c r="J48" i="7"/>
  <c r="L47" i="7"/>
  <c r="K47" i="7"/>
  <c r="J47" i="7"/>
  <c r="L46" i="7"/>
  <c r="K46" i="7"/>
  <c r="J46" i="7"/>
  <c r="L45" i="7"/>
  <c r="K45" i="7"/>
  <c r="J45" i="7"/>
  <c r="L44" i="7"/>
  <c r="K44" i="7"/>
  <c r="J44" i="7"/>
  <c r="L43" i="7"/>
  <c r="K43" i="7"/>
  <c r="J43" i="7"/>
  <c r="L42" i="7"/>
  <c r="K42" i="7"/>
  <c r="J42" i="7"/>
  <c r="L41" i="7"/>
  <c r="K41" i="7"/>
  <c r="J41" i="7"/>
  <c r="L40" i="7"/>
  <c r="K40" i="7"/>
  <c r="J40" i="7"/>
  <c r="L39" i="7"/>
  <c r="K39" i="7"/>
  <c r="J39" i="7"/>
  <c r="L38" i="7"/>
  <c r="K38" i="7"/>
  <c r="J38" i="7"/>
  <c r="L37" i="7"/>
  <c r="K37" i="7"/>
  <c r="J37" i="7"/>
  <c r="L36" i="7"/>
  <c r="K36" i="7"/>
  <c r="J36" i="7"/>
  <c r="L35" i="7"/>
  <c r="K35" i="7"/>
  <c r="J35" i="7"/>
  <c r="L34" i="7"/>
  <c r="K34" i="7"/>
  <c r="J34" i="7"/>
  <c r="L33" i="7"/>
  <c r="K33" i="7"/>
  <c r="J33" i="7"/>
  <c r="L32" i="7"/>
  <c r="K32" i="7"/>
  <c r="J32" i="7"/>
  <c r="L31" i="7"/>
  <c r="K31" i="7"/>
  <c r="J31" i="7"/>
  <c r="L30" i="7"/>
  <c r="K30" i="7"/>
  <c r="J30" i="7"/>
  <c r="L29" i="7"/>
  <c r="K29" i="7"/>
  <c r="J29" i="7"/>
  <c r="L28" i="7"/>
  <c r="K28" i="7"/>
  <c r="J28" i="7"/>
  <c r="L27" i="7"/>
  <c r="K27" i="7"/>
  <c r="J27" i="7"/>
  <c r="L26" i="7"/>
  <c r="K26" i="7"/>
  <c r="J26" i="7"/>
  <c r="L25" i="7"/>
  <c r="K25" i="7"/>
  <c r="J25" i="7"/>
  <c r="L24" i="7"/>
  <c r="K24" i="7"/>
  <c r="J24" i="7"/>
  <c r="L23" i="7"/>
  <c r="K23" i="7"/>
  <c r="J23" i="7"/>
  <c r="L22" i="7"/>
  <c r="K22" i="7"/>
  <c r="J22" i="7"/>
  <c r="L21" i="7"/>
  <c r="K21" i="7"/>
  <c r="J21" i="7"/>
  <c r="L20" i="7"/>
  <c r="K20" i="7"/>
  <c r="J20" i="7"/>
  <c r="L19" i="7"/>
  <c r="K19" i="7"/>
  <c r="J19" i="7"/>
  <c r="L18" i="7"/>
  <c r="K18" i="7"/>
  <c r="K11" i="7" s="1"/>
  <c r="J18" i="7"/>
  <c r="J11" i="7" s="1"/>
  <c r="L17" i="7"/>
  <c r="K17" i="7"/>
  <c r="J17" i="7"/>
  <c r="I16" i="7"/>
  <c r="H16" i="7"/>
  <c r="G16" i="7"/>
  <c r="F16" i="7"/>
  <c r="E16" i="7"/>
  <c r="D16" i="7"/>
  <c r="C16" i="7"/>
  <c r="I15" i="7"/>
  <c r="H15" i="7"/>
  <c r="G15" i="7"/>
  <c r="F15" i="7"/>
  <c r="E15" i="7"/>
  <c r="D15" i="7"/>
  <c r="C15" i="7"/>
  <c r="I14" i="7"/>
  <c r="H14" i="7"/>
  <c r="G14" i="7"/>
  <c r="F14" i="7"/>
  <c r="E14" i="7"/>
  <c r="C14" i="7"/>
  <c r="K13" i="7"/>
  <c r="I13" i="7"/>
  <c r="H13" i="7"/>
  <c r="G13" i="7"/>
  <c r="F13" i="7"/>
  <c r="E13" i="7"/>
  <c r="D13" i="7"/>
  <c r="C13" i="7"/>
  <c r="I12" i="7"/>
  <c r="H12" i="7"/>
  <c r="G12" i="7"/>
  <c r="F12" i="7"/>
  <c r="E12" i="7"/>
  <c r="C12" i="7"/>
  <c r="I11" i="7"/>
  <c r="H11" i="7"/>
  <c r="G11" i="7"/>
  <c r="F11" i="7"/>
  <c r="E11" i="7"/>
  <c r="D11" i="7"/>
  <c r="C11" i="7"/>
  <c r="M15" i="7" l="1"/>
  <c r="M11" i="7"/>
  <c r="M13" i="7"/>
  <c r="M16" i="7"/>
  <c r="M14" i="7"/>
  <c r="M12" i="7"/>
  <c r="J12" i="7"/>
  <c r="K16" i="7"/>
  <c r="J14" i="7"/>
  <c r="L16" i="7"/>
  <c r="L13" i="7"/>
  <c r="E10" i="7"/>
  <c r="L14" i="7"/>
  <c r="K12" i="7"/>
  <c r="I10" i="7"/>
  <c r="F10" i="7"/>
  <c r="J16" i="7"/>
  <c r="C10" i="7"/>
  <c r="L11" i="7"/>
  <c r="L12" i="7"/>
  <c r="K14" i="7"/>
  <c r="D10" i="7"/>
  <c r="L15" i="7"/>
  <c r="H10" i="7"/>
  <c r="G10" i="7"/>
  <c r="J126" i="6"/>
  <c r="J125" i="6"/>
  <c r="J124" i="6"/>
  <c r="J123" i="6"/>
  <c r="J122" i="6"/>
  <c r="J121" i="6"/>
  <c r="J120" i="6"/>
  <c r="J119" i="6"/>
  <c r="J118" i="6"/>
  <c r="J117" i="6"/>
  <c r="J116" i="6"/>
  <c r="J115" i="6"/>
  <c r="J114" i="6"/>
  <c r="J113" i="6"/>
  <c r="J112" i="6"/>
  <c r="J107" i="6"/>
  <c r="J106" i="6"/>
  <c r="J102" i="6"/>
  <c r="J101" i="6"/>
  <c r="J100" i="6"/>
  <c r="J98" i="6"/>
  <c r="J96" i="6"/>
  <c r="J94" i="6"/>
  <c r="J93" i="6"/>
  <c r="J89" i="6"/>
  <c r="J88" i="6"/>
  <c r="J85" i="6"/>
  <c r="J83" i="6"/>
  <c r="J81" i="6"/>
  <c r="J79" i="6"/>
  <c r="J78" i="6"/>
  <c r="J77" i="6"/>
  <c r="J76" i="6"/>
  <c r="J75" i="6"/>
  <c r="J74" i="6"/>
  <c r="J73" i="6"/>
  <c r="J72" i="6"/>
  <c r="J71" i="6"/>
  <c r="J70" i="6"/>
  <c r="J67" i="6"/>
  <c r="J66" i="6"/>
  <c r="J64" i="6"/>
  <c r="J63" i="6"/>
  <c r="J62" i="6"/>
  <c r="J60" i="6"/>
  <c r="J59" i="6"/>
  <c r="J58" i="6"/>
  <c r="J57" i="6"/>
  <c r="J55" i="6"/>
  <c r="J54" i="6"/>
  <c r="J53" i="6"/>
  <c r="J52" i="6"/>
  <c r="J51" i="6"/>
  <c r="J50" i="6"/>
  <c r="J48" i="6"/>
  <c r="J47" i="6"/>
  <c r="J46" i="6"/>
  <c r="J45" i="6"/>
  <c r="J44" i="6"/>
  <c r="J43" i="6"/>
  <c r="J42" i="6"/>
  <c r="J41" i="6"/>
  <c r="J40" i="6"/>
  <c r="J39" i="6"/>
  <c r="J38" i="6"/>
  <c r="J37" i="6"/>
  <c r="J36" i="6"/>
  <c r="J35" i="6"/>
  <c r="J34" i="6"/>
  <c r="J33" i="6"/>
  <c r="J32" i="6"/>
  <c r="J31" i="6"/>
  <c r="J30" i="6"/>
  <c r="J29" i="6"/>
  <c r="J25" i="6"/>
  <c r="J23" i="6"/>
  <c r="J22" i="6"/>
  <c r="J21" i="6"/>
  <c r="J19" i="6"/>
  <c r="J18" i="6"/>
  <c r="J16" i="6"/>
  <c r="J15" i="6"/>
  <c r="J13" i="6"/>
  <c r="J12" i="6"/>
  <c r="I126" i="6"/>
  <c r="I125" i="6"/>
  <c r="I124" i="6"/>
  <c r="I123" i="6"/>
  <c r="I122" i="6"/>
  <c r="I121" i="6"/>
  <c r="I120" i="6"/>
  <c r="I119" i="6"/>
  <c r="I118" i="6"/>
  <c r="I117" i="6"/>
  <c r="I116" i="6"/>
  <c r="I115" i="6"/>
  <c r="I114" i="6"/>
  <c r="I113" i="6"/>
  <c r="I112" i="6"/>
  <c r="I108" i="6"/>
  <c r="I107" i="6"/>
  <c r="I106" i="6"/>
  <c r="I102" i="6"/>
  <c r="I101" i="6"/>
  <c r="I100" i="6"/>
  <c r="I98" i="6"/>
  <c r="I96" i="6"/>
  <c r="I94" i="6"/>
  <c r="I93" i="6"/>
  <c r="I89" i="6"/>
  <c r="I88" i="6"/>
  <c r="I85" i="6"/>
  <c r="I83" i="6"/>
  <c r="I81" i="6"/>
  <c r="I79" i="6"/>
  <c r="I78" i="6"/>
  <c r="I77" i="6"/>
  <c r="I76" i="6"/>
  <c r="I75" i="6"/>
  <c r="I74" i="6"/>
  <c r="I73" i="6"/>
  <c r="I72" i="6"/>
  <c r="I71" i="6"/>
  <c r="I70" i="6"/>
  <c r="I67" i="6"/>
  <c r="I66" i="6"/>
  <c r="I64" i="6"/>
  <c r="I63" i="6"/>
  <c r="I62" i="6"/>
  <c r="I60" i="6"/>
  <c r="I59" i="6"/>
  <c r="I58" i="6"/>
  <c r="I57" i="6"/>
  <c r="I55" i="6"/>
  <c r="I54" i="6"/>
  <c r="I53" i="6"/>
  <c r="I52" i="6"/>
  <c r="I51" i="6"/>
  <c r="I50" i="6"/>
  <c r="I48" i="6"/>
  <c r="I47" i="6"/>
  <c r="I46" i="6"/>
  <c r="I45" i="6"/>
  <c r="I44" i="6"/>
  <c r="I43" i="6"/>
  <c r="I42" i="6"/>
  <c r="I41" i="6"/>
  <c r="I40" i="6"/>
  <c r="I39" i="6"/>
  <c r="I38" i="6"/>
  <c r="I37" i="6"/>
  <c r="I36" i="6"/>
  <c r="I35" i="6"/>
  <c r="I34" i="6"/>
  <c r="I33" i="6"/>
  <c r="I32" i="6"/>
  <c r="I31" i="6"/>
  <c r="I30" i="6"/>
  <c r="I29" i="6"/>
  <c r="I28" i="6"/>
  <c r="I27" i="6"/>
  <c r="I25" i="6"/>
  <c r="I23" i="6"/>
  <c r="I22" i="6"/>
  <c r="I21" i="6"/>
  <c r="I19" i="6"/>
  <c r="I18" i="6"/>
  <c r="I16" i="6"/>
  <c r="I15" i="6"/>
  <c r="I13" i="6"/>
  <c r="I12" i="6"/>
  <c r="H111" i="6"/>
  <c r="H110" i="6" s="1"/>
  <c r="H109" i="6" s="1"/>
  <c r="G111" i="6"/>
  <c r="G110" i="6" s="1"/>
  <c r="G109" i="6" s="1"/>
  <c r="F111" i="6"/>
  <c r="F110" i="6" s="1"/>
  <c r="F109" i="6" s="1"/>
  <c r="I109" i="6" s="1"/>
  <c r="E111" i="6"/>
  <c r="E110" i="6" s="1"/>
  <c r="E109" i="6" s="1"/>
  <c r="D111" i="6"/>
  <c r="D110" i="6" s="1"/>
  <c r="D109" i="6" s="1"/>
  <c r="C111" i="6"/>
  <c r="C110" i="6" s="1"/>
  <c r="C109" i="6" s="1"/>
  <c r="H105" i="6"/>
  <c r="H104" i="6" s="1"/>
  <c r="H103" i="6" s="1"/>
  <c r="G105" i="6"/>
  <c r="G104" i="6" s="1"/>
  <c r="G103" i="6" s="1"/>
  <c r="F105" i="6"/>
  <c r="F104" i="6" s="1"/>
  <c r="F103" i="6" s="1"/>
  <c r="I103" i="6" s="1"/>
  <c r="E105" i="6"/>
  <c r="E104" i="6" s="1"/>
  <c r="E103" i="6" s="1"/>
  <c r="D105" i="6"/>
  <c r="D104" i="6" s="1"/>
  <c r="D103" i="6" s="1"/>
  <c r="C105" i="6"/>
  <c r="C104" i="6" s="1"/>
  <c r="C103" i="6" s="1"/>
  <c r="H99" i="6"/>
  <c r="G99" i="6"/>
  <c r="F99" i="6"/>
  <c r="I99" i="6" s="1"/>
  <c r="E99" i="6"/>
  <c r="D99" i="6"/>
  <c r="C99" i="6"/>
  <c r="H97" i="6"/>
  <c r="G97" i="6"/>
  <c r="F97" i="6"/>
  <c r="I97" i="6" s="1"/>
  <c r="E97" i="6"/>
  <c r="D97" i="6"/>
  <c r="C97" i="6"/>
  <c r="H95" i="6"/>
  <c r="G95" i="6"/>
  <c r="F95" i="6"/>
  <c r="I95" i="6" s="1"/>
  <c r="E95" i="6"/>
  <c r="D95" i="6"/>
  <c r="C95" i="6"/>
  <c r="H92" i="6"/>
  <c r="G92" i="6"/>
  <c r="F92" i="6"/>
  <c r="I92" i="6" s="1"/>
  <c r="E92" i="6"/>
  <c r="D92" i="6"/>
  <c r="C92" i="6"/>
  <c r="H87" i="6"/>
  <c r="H86" i="6" s="1"/>
  <c r="G87" i="6"/>
  <c r="F87" i="6"/>
  <c r="F86" i="6" s="1"/>
  <c r="I86" i="6" s="1"/>
  <c r="E87" i="6"/>
  <c r="E86" i="6" s="1"/>
  <c r="D87" i="6"/>
  <c r="D86" i="6" s="1"/>
  <c r="C87" i="6"/>
  <c r="C86" i="6" s="1"/>
  <c r="H84" i="6"/>
  <c r="G84" i="6"/>
  <c r="F84" i="6"/>
  <c r="I84" i="6" s="1"/>
  <c r="E84" i="6"/>
  <c r="D84" i="6"/>
  <c r="C84" i="6"/>
  <c r="H82" i="6"/>
  <c r="G82" i="6"/>
  <c r="F82" i="6"/>
  <c r="I82" i="6" s="1"/>
  <c r="E82" i="6"/>
  <c r="D82" i="6"/>
  <c r="C82" i="6"/>
  <c r="H80" i="6"/>
  <c r="G80" i="6"/>
  <c r="F80" i="6"/>
  <c r="I80" i="6" s="1"/>
  <c r="E80" i="6"/>
  <c r="D80" i="6"/>
  <c r="C80" i="6"/>
  <c r="H69" i="6"/>
  <c r="G69" i="6"/>
  <c r="F69" i="6"/>
  <c r="I69" i="6" s="1"/>
  <c r="E69" i="6"/>
  <c r="D69" i="6"/>
  <c r="C69" i="6"/>
  <c r="H65" i="6"/>
  <c r="G65" i="6"/>
  <c r="F65" i="6"/>
  <c r="I65" i="6" s="1"/>
  <c r="E65" i="6"/>
  <c r="D65" i="6"/>
  <c r="C65" i="6"/>
  <c r="H61" i="6"/>
  <c r="G61" i="6"/>
  <c r="F61" i="6"/>
  <c r="I61" i="6" s="1"/>
  <c r="E61" i="6"/>
  <c r="D61" i="6"/>
  <c r="C61" i="6"/>
  <c r="H56" i="6"/>
  <c r="G56" i="6"/>
  <c r="F56" i="6"/>
  <c r="I56" i="6" s="1"/>
  <c r="E56" i="6"/>
  <c r="D56" i="6"/>
  <c r="C56" i="6"/>
  <c r="H49" i="6"/>
  <c r="G49" i="6"/>
  <c r="F49" i="6"/>
  <c r="I49" i="6" s="1"/>
  <c r="E49" i="6"/>
  <c r="D49" i="6"/>
  <c r="C49" i="6"/>
  <c r="H26" i="6"/>
  <c r="G26" i="6"/>
  <c r="F26" i="6"/>
  <c r="I26" i="6" s="1"/>
  <c r="E26" i="6"/>
  <c r="D26" i="6"/>
  <c r="C26" i="6"/>
  <c r="H24" i="6"/>
  <c r="G24" i="6"/>
  <c r="F24" i="6"/>
  <c r="I24" i="6" s="1"/>
  <c r="E24" i="6"/>
  <c r="D24" i="6"/>
  <c r="C24" i="6"/>
  <c r="H20" i="6"/>
  <c r="G20" i="6"/>
  <c r="F20" i="6"/>
  <c r="I20" i="6" s="1"/>
  <c r="E20" i="6"/>
  <c r="D20" i="6"/>
  <c r="C20" i="6"/>
  <c r="H17" i="6"/>
  <c r="G17" i="6"/>
  <c r="F17" i="6"/>
  <c r="I17" i="6" s="1"/>
  <c r="E17" i="6"/>
  <c r="D17" i="6"/>
  <c r="C17" i="6"/>
  <c r="H14" i="6"/>
  <c r="G14" i="6"/>
  <c r="F14" i="6"/>
  <c r="I14" i="6" s="1"/>
  <c r="E14" i="6"/>
  <c r="D14" i="6"/>
  <c r="C14" i="6"/>
  <c r="H11" i="6"/>
  <c r="G11" i="6"/>
  <c r="F11" i="6"/>
  <c r="I11" i="6" s="1"/>
  <c r="E11" i="6"/>
  <c r="D11" i="6"/>
  <c r="C11" i="6"/>
  <c r="M10" i="7" l="1"/>
  <c r="L10" i="7"/>
  <c r="J10" i="7"/>
  <c r="K10" i="7"/>
  <c r="J14" i="6"/>
  <c r="J84" i="6"/>
  <c r="J26" i="6"/>
  <c r="J65" i="6"/>
  <c r="J97" i="6"/>
  <c r="J11" i="6"/>
  <c r="J24" i="6"/>
  <c r="J61" i="6"/>
  <c r="J82" i="6"/>
  <c r="J95" i="6"/>
  <c r="J20" i="6"/>
  <c r="J56" i="6"/>
  <c r="J80" i="6"/>
  <c r="J87" i="6"/>
  <c r="J99" i="6"/>
  <c r="J109" i="6"/>
  <c r="I87" i="6"/>
  <c r="J17" i="6"/>
  <c r="J49" i="6"/>
  <c r="J69" i="6"/>
  <c r="J92" i="6"/>
  <c r="J103" i="6"/>
  <c r="G86" i="6"/>
  <c r="J86" i="6" s="1"/>
  <c r="I104" i="6"/>
  <c r="I111" i="6"/>
  <c r="J111" i="6"/>
  <c r="I105" i="6"/>
  <c r="J104" i="6"/>
  <c r="H68" i="6"/>
  <c r="I110" i="6"/>
  <c r="J105" i="6"/>
  <c r="J110" i="6"/>
  <c r="H10" i="6"/>
  <c r="H9" i="6" s="1"/>
  <c r="E68" i="6"/>
  <c r="E91" i="6"/>
  <c r="E90" i="6" s="1"/>
  <c r="H91" i="6"/>
  <c r="H90" i="6" s="1"/>
  <c r="E10" i="6"/>
  <c r="C10" i="6"/>
  <c r="D10" i="6"/>
  <c r="D68" i="6"/>
  <c r="G68" i="6"/>
  <c r="C68" i="6"/>
  <c r="F68" i="6"/>
  <c r="I68" i="6" s="1"/>
  <c r="C91" i="6"/>
  <c r="C90" i="6" s="1"/>
  <c r="F91" i="6"/>
  <c r="F10" i="6"/>
  <c r="I10" i="6" s="1"/>
  <c r="G10" i="6"/>
  <c r="D91" i="6"/>
  <c r="D90" i="6" s="1"/>
  <c r="G91" i="6"/>
  <c r="J68" i="6" l="1"/>
  <c r="J10" i="6"/>
  <c r="H8" i="6"/>
  <c r="E9" i="6"/>
  <c r="E8" i="6" s="1"/>
  <c r="G90" i="6"/>
  <c r="J91" i="6"/>
  <c r="F90" i="6"/>
  <c r="I90" i="6" s="1"/>
  <c r="I91" i="6"/>
  <c r="C9" i="6"/>
  <c r="C8" i="6" s="1"/>
  <c r="F9" i="6"/>
  <c r="G9" i="6"/>
  <c r="D9" i="6"/>
  <c r="D8" i="6" s="1"/>
  <c r="G8" i="6" l="1"/>
  <c r="J9" i="6"/>
  <c r="J90" i="6"/>
  <c r="F8" i="6"/>
  <c r="I8" i="6" s="1"/>
  <c r="I9" i="6"/>
  <c r="J8" i="6" l="1"/>
</calcChain>
</file>

<file path=xl/sharedStrings.xml><?xml version="1.0" encoding="utf-8"?>
<sst xmlns="http://schemas.openxmlformats.org/spreadsheetml/2006/main" count="2175" uniqueCount="1074">
  <si>
    <t>1</t>
  </si>
  <si>
    <t>PRESUPUESTO DE INGRESOS</t>
  </si>
  <si>
    <t>13</t>
  </si>
  <si>
    <t>INGRESOS PROPIOS</t>
  </si>
  <si>
    <t>131</t>
  </si>
  <si>
    <t>INGRESOS CORRIENTES</t>
  </si>
  <si>
    <t>13101</t>
  </si>
  <si>
    <t>INSCRIPCIONES</t>
  </si>
  <si>
    <t>1310101</t>
  </si>
  <si>
    <t>Inscripciones Pregrado</t>
  </si>
  <si>
    <t>1310102</t>
  </si>
  <si>
    <t>Inscripciones Postgrado</t>
  </si>
  <si>
    <t>13102</t>
  </si>
  <si>
    <t>MATRICULAS PREGRADO</t>
  </si>
  <si>
    <t>1310201</t>
  </si>
  <si>
    <t>Programas presenciales</t>
  </si>
  <si>
    <t>1310202</t>
  </si>
  <si>
    <t>Programas a distancia</t>
  </si>
  <si>
    <t>13103</t>
  </si>
  <si>
    <t>MATRICULAS POSTGRADO</t>
  </si>
  <si>
    <t>1310301</t>
  </si>
  <si>
    <t>Programas Propios</t>
  </si>
  <si>
    <t>1310302</t>
  </si>
  <si>
    <t>Programas SUE</t>
  </si>
  <si>
    <t>13104</t>
  </si>
  <si>
    <t>EDUCACIÓN CONTINUADA</t>
  </si>
  <si>
    <t>1310401</t>
  </si>
  <si>
    <t>Centro de idiomas</t>
  </si>
  <si>
    <t>1310402</t>
  </si>
  <si>
    <t>Diplomados</t>
  </si>
  <si>
    <t>1310403</t>
  </si>
  <si>
    <t>Cursos, seminarios y otros</t>
  </si>
  <si>
    <t>13105</t>
  </si>
  <si>
    <t>OTROS SERVICIOS EDUCATIVOS</t>
  </si>
  <si>
    <t>1310501</t>
  </si>
  <si>
    <t>Servicios educativos y complementarios</t>
  </si>
  <si>
    <t>13107</t>
  </si>
  <si>
    <t>CONVENIOS Y CONTRATOS DE EXTENSIÓN</t>
  </si>
  <si>
    <t>1310771</t>
  </si>
  <si>
    <t>CONVENIO N°CT-2019-000636 UNICOR-EPM E.S.P</t>
  </si>
  <si>
    <t>1310786</t>
  </si>
  <si>
    <t>CONTRATO INTERADMINISTRATIVO  N° 238-2020 MIN SALUD - UNICOR</t>
  </si>
  <si>
    <t>1310795</t>
  </si>
  <si>
    <t>CONVENIO N° CT-2019-000636 UNICOR-EPM E.S.P  ( ADICIÓN)</t>
  </si>
  <si>
    <t>1310796</t>
  </si>
  <si>
    <t>CONTRATO N° 0028-2021 ENTRE URRA S.A E.S.P Y UNICOR</t>
  </si>
  <si>
    <t>1310797</t>
  </si>
  <si>
    <t>CONVENIO DE COOPERACION N° 002-2021 C.V.S - UNICOR</t>
  </si>
  <si>
    <t>1310798</t>
  </si>
  <si>
    <t>CONVENIO  INTERADTRIVO  N° CONV - SEM -001-2021 MUNICIPIO  DE MONTERIA - UNICOR</t>
  </si>
  <si>
    <t>1310799</t>
  </si>
  <si>
    <t>ORDEN DE COMPRA N° 4541945372-2020 CELEBRADO ENTRE CERROMATO Y UNICOR  ( ADICION  4542032183-2021)</t>
  </si>
  <si>
    <t>131079901</t>
  </si>
  <si>
    <t>CONVENIO DE COOPERACIÓN N° 003-2021 C.V.S Y UNICOR</t>
  </si>
  <si>
    <t>131079902</t>
  </si>
  <si>
    <t>CONTRATO INTERADMINISTRATIVO N° 001-2021 CORPOMOJANA - UNICOR</t>
  </si>
  <si>
    <t>131079903</t>
  </si>
  <si>
    <t>CONVENIO  INTERADMINISTRATIVO N° 006-2021 MUNICIPIO DE LORICA - UNICOR</t>
  </si>
  <si>
    <t>131079904</t>
  </si>
  <si>
    <t>CONTRATO  N° 80740-119-2021 ENTRE PREVISORA  S.A  - UNICOR</t>
  </si>
  <si>
    <t>131079905</t>
  </si>
  <si>
    <t>CONTRATO  N° 80740-902-2020 ENTRE PREVISORA  S.A  - UNICOR</t>
  </si>
  <si>
    <t>131079906</t>
  </si>
  <si>
    <t>CONVENIO DE COOPERACION N° 004-2021 C.V.S-UNICOR</t>
  </si>
  <si>
    <t>131079907</t>
  </si>
  <si>
    <t>CONVENIO INTERADMINISTRATIVO N° 20210533 MIN AGRICULTURA - MUN DE MONTERIA - UNICOR</t>
  </si>
  <si>
    <t>131079908</t>
  </si>
  <si>
    <t>CONVENIO INTERADMINISTRATIVO N° SS-200-2021 GOBERNACION DE CORDOBA- SEC DE DLLO DE LA SALUD - UNICOR</t>
  </si>
  <si>
    <t>131079909</t>
  </si>
  <si>
    <t>CONVENIO INTERADMINISTRATIVO N° CON-SEM-005-2021 ENTRE LA ALCALDIA DE MONTERIA Y UNICOR</t>
  </si>
  <si>
    <t>131079910</t>
  </si>
  <si>
    <t>CONVENIO INTERADMINISTRATIVO N° 007-2021 CVS - UNICOR</t>
  </si>
  <si>
    <t>131079911</t>
  </si>
  <si>
    <t>CONTRATO INTERADMINISTRATIVO N° 0060-2021 URRA S.A  E.S.P - UNICOR</t>
  </si>
  <si>
    <t>131079913</t>
  </si>
  <si>
    <t>CONTRATO INTERAMINISTRATIVO N° CI-001-2021, CONTRATO N° 092-2021, CONTRATO ESTATAL N° ADS-001-2021 CONTRATO INTERADMINISTRATIVO N° 017-2021 Y CONTRATO INTERADMINISTRATIVO N° 012-2021</t>
  </si>
  <si>
    <t>131079914</t>
  </si>
  <si>
    <t>CONVENIO N° 705-2021 CONSORCIO FONDO COLOMBIA EN PAZ 2019-UNICOR</t>
  </si>
  <si>
    <t>131079915</t>
  </si>
  <si>
    <t>CONTRATO INTERADMINISTRATIVO N° 75-21 COMPUTADORES PARA EDUCAR-UNICOR</t>
  </si>
  <si>
    <t>131079916</t>
  </si>
  <si>
    <t>ACUERDO ENTRE UNICOR Y PNUD N° ID 112383 OUT PUT 110941 ENMIENDA N° 2</t>
  </si>
  <si>
    <t>13108</t>
  </si>
  <si>
    <t>SERVICIOS TÉCNOLOGICOS</t>
  </si>
  <si>
    <t>1310802</t>
  </si>
  <si>
    <t>IRAGUA</t>
  </si>
  <si>
    <t>1310803</t>
  </si>
  <si>
    <t>CINPIC</t>
  </si>
  <si>
    <t>1310804</t>
  </si>
  <si>
    <t>Laboratorio de suelos</t>
  </si>
  <si>
    <t>1310805</t>
  </si>
  <si>
    <t>Laboratorio de aguas</t>
  </si>
  <si>
    <t>1310809</t>
  </si>
  <si>
    <t>Otros laboratorios</t>
  </si>
  <si>
    <t>1310810</t>
  </si>
  <si>
    <t>Planta Piloto</t>
  </si>
  <si>
    <t>13109</t>
  </si>
  <si>
    <t>PROYECTOS PRODUCTIVOS</t>
  </si>
  <si>
    <t>1310901</t>
  </si>
  <si>
    <t>Agrícolas</t>
  </si>
  <si>
    <t>1310902</t>
  </si>
  <si>
    <t>Pecuarios</t>
  </si>
  <si>
    <t>1310903</t>
  </si>
  <si>
    <t>Deportes</t>
  </si>
  <si>
    <t>1310904</t>
  </si>
  <si>
    <t>Tienda universitaria</t>
  </si>
  <si>
    <t>13110</t>
  </si>
  <si>
    <t>OTROS INGRESOS CORRIENTES</t>
  </si>
  <si>
    <t>1311001</t>
  </si>
  <si>
    <t>Arrendamiento de espacios físicos</t>
  </si>
  <si>
    <t>1311003</t>
  </si>
  <si>
    <t>ADMINISTRACION DE CONVENIOS</t>
  </si>
  <si>
    <t>1311004</t>
  </si>
  <si>
    <t>OTROS INGRESOS NO CLASIFICADOS</t>
  </si>
  <si>
    <t>13111</t>
  </si>
  <si>
    <t>INGRESOS TRIBUTARIOS</t>
  </si>
  <si>
    <t>1311101</t>
  </si>
  <si>
    <t>Estampilla prodesarrollo Unicor Ley 382 de 1997</t>
  </si>
  <si>
    <t>1311102</t>
  </si>
  <si>
    <t>ESTAMPILLA VIGENCIAS ANTERIORES</t>
  </si>
  <si>
    <t>132</t>
  </si>
  <si>
    <t>RECURSOS DE CAPITAL</t>
  </si>
  <si>
    <t>13201</t>
  </si>
  <si>
    <t>RECURSOS DEL BALANCE</t>
  </si>
  <si>
    <t>1320101</t>
  </si>
  <si>
    <t>RECURSOS NACION - INVESTIGACION Y EXTENSION</t>
  </si>
  <si>
    <t>1320103</t>
  </si>
  <si>
    <t>RECURSOS NACION - PASIVO PENSIONAL</t>
  </si>
  <si>
    <t>1320104</t>
  </si>
  <si>
    <t>RECURSOS NACION - INVERSION</t>
  </si>
  <si>
    <t>1320106</t>
  </si>
  <si>
    <t>RECURSOS NACION - ESTAMPILLAS LEY 1697 DE 2013</t>
  </si>
  <si>
    <t>1320107</t>
  </si>
  <si>
    <t>RECURSOS PROPIOS - CONSULTORIAS Y CONVENIOS</t>
  </si>
  <si>
    <t>1320108</t>
  </si>
  <si>
    <t>RECURSOS DE ESTAMPILLAS INVESTIGACION</t>
  </si>
  <si>
    <t>1320112</t>
  </si>
  <si>
    <t>RECURSOS NACION - FUNCIONAMIENTO</t>
  </si>
  <si>
    <t>1320114</t>
  </si>
  <si>
    <t>RECURSOS PROPIOS</t>
  </si>
  <si>
    <t>1320115</t>
  </si>
  <si>
    <t>RECURSOS CREE - REC. DEL BALANCE</t>
  </si>
  <si>
    <t>1320116</t>
  </si>
  <si>
    <t>RECURSOS ESTAMPILLA DEPARTAMENTAL</t>
  </si>
  <si>
    <t>13202</t>
  </si>
  <si>
    <t>RENDIMIENTOS FINANCIEROS</t>
  </si>
  <si>
    <t>1320201</t>
  </si>
  <si>
    <t>Rendimientos operaciones financieras</t>
  </si>
  <si>
    <t>13203</t>
  </si>
  <si>
    <t>DONACIONES Y APORTES</t>
  </si>
  <si>
    <t>1320301</t>
  </si>
  <si>
    <t>Fondo universitario de padrinazgo</t>
  </si>
  <si>
    <t>13204</t>
  </si>
  <si>
    <t>RECUPERACION DE I.V.A</t>
  </si>
  <si>
    <t>1320401</t>
  </si>
  <si>
    <t>Devolución del I.V.A.</t>
  </si>
  <si>
    <t>133</t>
  </si>
  <si>
    <t>FONDOS ESPECIALES</t>
  </si>
  <si>
    <t>13301</t>
  </si>
  <si>
    <t>UNIDAD ADMINISTRATIVA ESPECIAL DE SALUD</t>
  </si>
  <si>
    <t>1330101</t>
  </si>
  <si>
    <t>Aportes seguridad social en salud</t>
  </si>
  <si>
    <t>1330102</t>
  </si>
  <si>
    <t>FONDO DE CONTINGENCIA</t>
  </si>
  <si>
    <t>14</t>
  </si>
  <si>
    <t>APORTES DE LA NACIÓN</t>
  </si>
  <si>
    <t>141</t>
  </si>
  <si>
    <t>APORTES POR TRANSFERENCIAS</t>
  </si>
  <si>
    <t>14101</t>
  </si>
  <si>
    <t>RECURSOS LEY 30 DE 1992</t>
  </si>
  <si>
    <t>1410101</t>
  </si>
  <si>
    <t>Funcionamiento art. 86</t>
  </si>
  <si>
    <t>1410103</t>
  </si>
  <si>
    <t>Inversión</t>
  </si>
  <si>
    <t>14102</t>
  </si>
  <si>
    <t>DESCUENTO DE VOTACION (LEY 403/1997 Y RES 08685 DE 2015)</t>
  </si>
  <si>
    <t>1410202</t>
  </si>
  <si>
    <t>DESCUENTO POR VOTACION</t>
  </si>
  <si>
    <t>14105</t>
  </si>
  <si>
    <t>RECURSOS ESTAMPILLA UNIVERSIDAD NACIONAL Y OTRAS, LEY 1697 DE 2013</t>
  </si>
  <si>
    <t>1410502</t>
  </si>
  <si>
    <t>APORTES ESTAMPILLA UNAL RESOL 06096 DE 09-04-2018</t>
  </si>
  <si>
    <t>14106</t>
  </si>
  <si>
    <t>OTROS APORTES DE LA NACION</t>
  </si>
  <si>
    <t>1410603</t>
  </si>
  <si>
    <t>RECURSOS FINANCIACION DE PASIVOS</t>
  </si>
  <si>
    <t>1410604</t>
  </si>
  <si>
    <t>RECURSOS ART 142 LEY 1819-2016</t>
  </si>
  <si>
    <t>1410605</t>
  </si>
  <si>
    <t>FORTALECIMIENTO A LAS INSTITUCIONES DE EDUCACIÓN SUPERIOR- PLAN DE FOMENTO</t>
  </si>
  <si>
    <t>15</t>
  </si>
  <si>
    <t>FONDO PARA PAGO DE PASIVO PENSIONAL</t>
  </si>
  <si>
    <t>151</t>
  </si>
  <si>
    <t>PASIVO PENSIONAL</t>
  </si>
  <si>
    <t>15101</t>
  </si>
  <si>
    <t>APORTES PASIVOS PENSIONAL</t>
  </si>
  <si>
    <t>1510101</t>
  </si>
  <si>
    <t>Aportes de la Nacion</t>
  </si>
  <si>
    <t>1510102</t>
  </si>
  <si>
    <t>Aportes Estampilla Departamental</t>
  </si>
  <si>
    <t>1510104</t>
  </si>
  <si>
    <t>APORTE ESTAMPILLA DEPARTAMENTAL VIGENCIAS ANTERIORES</t>
  </si>
  <si>
    <t>16</t>
  </si>
  <si>
    <t>SISTEMA GENERAL DE REGALIAS</t>
  </si>
  <si>
    <t>161</t>
  </si>
  <si>
    <t>INGRESOS RECURSOS DE REGALIAS</t>
  </si>
  <si>
    <t>16101</t>
  </si>
  <si>
    <t>RECURSOS SISTEMA GENERAL DE REGALIAS</t>
  </si>
  <si>
    <t>1610101</t>
  </si>
  <si>
    <t>PROYECTO FORMACIÓN TALENTI HUMANO BPIN 201900010032</t>
  </si>
  <si>
    <t>1610103</t>
  </si>
  <si>
    <t>FORTALECIMIENTO CAPACITADA INSTALADA DEL LABORATORIO  DE SALUD  PUBLICA  BPIN N° 2020000100085</t>
  </si>
  <si>
    <t>1610104</t>
  </si>
  <si>
    <t>FORTALECIMIENTO DE CAPACIDAD INSTALADA CIENCIAS Y TECNOLOGIAS  PARA ATENDER  PROBLEMATICA  AGENTES BIOLOGICOS  ALTO RIESGO  BPIN  N° 202000010090</t>
  </si>
  <si>
    <t>1610105</t>
  </si>
  <si>
    <t>IMPLEMENTACION DE ESTRATEGIA SOSTENIBLE EN LA RECUPERACION DE ECOSISTEMAS DEGRADADO Y CONTAMINADOS CON MERCURIO DPTO DE CORDOBA, SUCRE Y CHOCO BPIN  2020000100055</t>
  </si>
  <si>
    <t>1610106</t>
  </si>
  <si>
    <t>PRODUCCION DE FITOPLANCTON PARA LA ACUICULTURA  MARINA  EN EL DEPARTAMENTO DE CORDOBA  BPIN 2020000100061</t>
  </si>
  <si>
    <t>1610107</t>
  </si>
  <si>
    <t>FORTALECIMIENTO DE LAS CAPACIDADES EN CIENCIAS, TECNOLOGIA E INNOVACION - CTEI DE LA UNIVERSIDAD DE CORDOBA  PBIN 2020000100063</t>
  </si>
  <si>
    <t>1610108</t>
  </si>
  <si>
    <t>DESARROLLO DE LA CADENA PRODUCTIVA DE CACAO A TRAVES DEL MEJORAMIENTO DE LA CALIDAD E INOCUIDAD Y AGREGACION DE VALOR DEL DPTO DE CORDOBA PBIN N° 2020000100380</t>
  </si>
  <si>
    <t>1610109</t>
  </si>
  <si>
    <t>FORTALECIMIENTO DE LA CAPACIDADES DE INVESTIGACIÓN CON RELACIÓN A LAS ENFERMEDADES TRANSMITIDAS POR  VECTORES DE LAS UNIVERSIDADES  DE CORODBA Y CESAR 2020-203 - BPIN N° 2020000100322</t>
  </si>
  <si>
    <t>1610110</t>
  </si>
  <si>
    <t>IMPLEMENTACION DE UN PROYECTO DE APROPIACION SOCIAL DEL BUEN MANEJO DEL RECURSO HIDRICO COMO ALTERNATIVA DE LA PROMOCION DE LA SALUD AMBIENTAL  Y EL DLLO SOSTENIBLE EN COMUNIDADES ALEDAÑAS A LA CIENAGA GRANDE DEL BAJO SINÚ EN CORDOBA BPIN N° 2020000100294</t>
  </si>
  <si>
    <t>1610111</t>
  </si>
  <si>
    <t>FORTALECIMIENTO DE CAPACIDADES DE CTEI PARA LA INNOVACIÓN EDUCATIVA EN EDUCACION BASICA Y MEDIA MEDIANTE USO DE TIC EN INSTITUCIONES OFICIALES DEL MUNICIPIO DE MONTERIA  DPTO DE CORDOBA  - BPIN N° 2020000100626</t>
  </si>
  <si>
    <t>1610112</t>
  </si>
  <si>
    <t>DESARROLLO Y VALIDACION DE PROTOTIPOS FUNCIONALES EN AMBIENTE RELEVANTE REALIZADOS POR EMPRESAS RELACIONADAS CON  LOS FOCOS PRIORIZADOS EN EL DPTO DE CORDOBA - BPIN N° 2020000100249</t>
  </si>
  <si>
    <t>1610113</t>
  </si>
  <si>
    <t>FORMACION DEL CAPITAL HUMANO DE ALTO NIVEL UNIVERSITARIO  DE CORDOBA NACIONAL - PBIN N° 2021000100005</t>
  </si>
  <si>
    <t>1610114</t>
  </si>
  <si>
    <t>FORTALECIMIENTO DE PROCESOS DE TRANSFERENCIA Y APROPIACION TECNOLOGICA Y CONOCIMIENTO PARA ATENDER PROBLEMAS ASOCIADOS A LA REACTIVACION ECONOMICA Y SEG. ALIMENTARIA DERIVADAS DE LA EMERG  CAUSADA POR EL COVID 19  DPTO DE CORDOBA - PBIN N° 2020000100757</t>
  </si>
  <si>
    <t>1610115</t>
  </si>
  <si>
    <t>DLLO Y TRANSFERENCIA DE CONOCIMIENTO PARA LA INNOVACION  DE PRODUCTOS BIOCONTROLADORES EN QUESO COSTEÑO PARA ATENDER LAS NECESIDADES DEL SECTOR DERIVADAS DE LA EMERGENCIA ECONOMICA Y SOCIAL  CAUSADAS POR EL COVID  DPTO  CORDOBA -  BPIN N° 2020000100697</t>
  </si>
  <si>
    <t>1610116</t>
  </si>
  <si>
    <t>IMPLEMENTACION DE ESTRATEGIAS DE GESTIÓN DE RIESGO EN EL MANEJO  INTEGRAL  DE ZONAS DE RECARGAS DE LOS ACUIFEROS  UTILIZADOS COMO FUENTES DE ABASTECIMIENTOS DE LAS COMUNIDADES DE LA SUBREGION DE LA MOJANA  DPTO DE SUCRE BPIN N° 2020000100361</t>
  </si>
  <si>
    <t>REDUCCIONES</t>
  </si>
  <si>
    <t>EJECUCION ACUMULADA</t>
  </si>
  <si>
    <t>NUMERAL</t>
  </si>
  <si>
    <t>RUBRO</t>
  </si>
  <si>
    <t>ADICIONES</t>
  </si>
  <si>
    <t>RESULTADO DEL EJERCICIO</t>
  </si>
  <si>
    <t>% PAR</t>
  </si>
  <si>
    <t>% EJE</t>
  </si>
  <si>
    <t>ANDRES MENDOZA VERGARA</t>
  </si>
  <si>
    <t>ELABORÓ: Silvia Ballestas Garcia- Profesional de Presupuesto</t>
  </si>
  <si>
    <t>REVISÓ: Elkin Rojas Mestra Vicerrector Administrativo y Financiero ( e )</t>
  </si>
  <si>
    <t>UNIVERSIDAD DE CÓRDOBA
VICERRECTORIA ADMINISTRATIVA Y FINANCIERA
DIVISION DE ASUNTOS FINANCIEROS
SECCION DE PRESUESTO
INFORME DE EJECUCIÓN PRESUPUESTAL DEFINITIVA DE INGRESO
PERIODO DEL 01/01/2021 AL 31/12/2021</t>
  </si>
  <si>
    <t>PRESUPUESTO APROBADO</t>
  </si>
  <si>
    <t>PRESUPUESTO DEFITIVO</t>
  </si>
  <si>
    <t>JAIRO TORRES OVIEDO</t>
  </si>
  <si>
    <t xml:space="preserve">RECTOR </t>
  </si>
  <si>
    <t xml:space="preserve">Rubro </t>
  </si>
  <si>
    <t>Nombre Rubro</t>
  </si>
  <si>
    <t>Apro. Inicial</t>
  </si>
  <si>
    <t>Apro Definitiva</t>
  </si>
  <si>
    <t>C.D.P Acumu</t>
  </si>
  <si>
    <t>Apropiacion sin Ejecutar</t>
  </si>
  <si>
    <t>Acu.Comprom</t>
  </si>
  <si>
    <t>Acum Obligaciones</t>
  </si>
  <si>
    <t>Acumulado Pagos</t>
  </si>
  <si>
    <t>Reservas de Apropiacion</t>
  </si>
  <si>
    <t>Reservas de Cuentas x pagar</t>
  </si>
  <si>
    <t>Ejecucion</t>
  </si>
  <si>
    <t>%Eje comp</t>
  </si>
  <si>
    <t>Eje pag</t>
  </si>
  <si>
    <t>Total Presupuesto 10+15+40+50+60+70+90</t>
  </si>
  <si>
    <t>Total presupuesto recursos Nacion</t>
  </si>
  <si>
    <t>Total presupuesto recursos del balance</t>
  </si>
  <si>
    <t>Total presupuesto recursos de Regalias</t>
  </si>
  <si>
    <t>Total presupuesto recursos Estampilla Departamental</t>
  </si>
  <si>
    <t>Total presupuesto recursos Estampilla nacional</t>
  </si>
  <si>
    <t>Total presupuesto recursos Propios</t>
  </si>
  <si>
    <t>2</t>
  </si>
  <si>
    <t>FUNCIONAMIENTO</t>
  </si>
  <si>
    <t>210</t>
  </si>
  <si>
    <t>FUNCIONAMIENTO - NACIÓN</t>
  </si>
  <si>
    <t>2105</t>
  </si>
  <si>
    <t>GASTOS DE PERSONAL - NACIÓN</t>
  </si>
  <si>
    <t>21051</t>
  </si>
  <si>
    <t>Servicios personales asociados a la nómina - Planta (Nación)</t>
  </si>
  <si>
    <t>2105101</t>
  </si>
  <si>
    <t>Sueldo de personal asociado a nómina</t>
  </si>
  <si>
    <t>2105102</t>
  </si>
  <si>
    <t>Bonificación por servicios prestados</t>
  </si>
  <si>
    <t>2105103</t>
  </si>
  <si>
    <t>Horas extras y recargos</t>
  </si>
  <si>
    <t>2105104</t>
  </si>
  <si>
    <t>Prima de navidad</t>
  </si>
  <si>
    <t>2105105</t>
  </si>
  <si>
    <t>Prima de servicios</t>
  </si>
  <si>
    <t>2105106</t>
  </si>
  <si>
    <t>Prima de vacaciones</t>
  </si>
  <si>
    <t>2105107</t>
  </si>
  <si>
    <t>Prima técnica docentes</t>
  </si>
  <si>
    <t>2105108</t>
  </si>
  <si>
    <t>Prima técnica administrativos</t>
  </si>
  <si>
    <t>2105109</t>
  </si>
  <si>
    <t>Subsidio de alimentación</t>
  </si>
  <si>
    <t>2105110</t>
  </si>
  <si>
    <t>Subsidio familiar</t>
  </si>
  <si>
    <t>2105111</t>
  </si>
  <si>
    <t>Auxilio de transporte</t>
  </si>
  <si>
    <t>2105114</t>
  </si>
  <si>
    <t>Bonificación para docentes administrativos</t>
  </si>
  <si>
    <t>2105116</t>
  </si>
  <si>
    <t>Comisión de estudios</t>
  </si>
  <si>
    <t>21052</t>
  </si>
  <si>
    <t>Contribuciones inherentes a la nómina - Planta (Nación)</t>
  </si>
  <si>
    <t>2105201</t>
  </si>
  <si>
    <t>Aportes patronales en salud</t>
  </si>
  <si>
    <t>2105202</t>
  </si>
  <si>
    <t>Aportes patronales en pensión</t>
  </si>
  <si>
    <t>2105203</t>
  </si>
  <si>
    <t>Aportes parafiscales</t>
  </si>
  <si>
    <t>2105204</t>
  </si>
  <si>
    <t>Administradora de riesgos laborales</t>
  </si>
  <si>
    <t>2105205</t>
  </si>
  <si>
    <t>Cesantías corrientes</t>
  </si>
  <si>
    <t>21054</t>
  </si>
  <si>
    <t>Servicios personales indirectos - Nación</t>
  </si>
  <si>
    <t>2105401</t>
  </si>
  <si>
    <t>Personal de apoyo con vinculación temporal</t>
  </si>
  <si>
    <t>2105402</t>
  </si>
  <si>
    <t>Docentes Ocasionales</t>
  </si>
  <si>
    <t>2105403</t>
  </si>
  <si>
    <t>Docentes Catedráticos</t>
  </si>
  <si>
    <t>2105406</t>
  </si>
  <si>
    <t>Aprendices y becarios</t>
  </si>
  <si>
    <t>2105407</t>
  </si>
  <si>
    <t>Monitores y pasantes</t>
  </si>
  <si>
    <t>2105408</t>
  </si>
  <si>
    <t>Jornales</t>
  </si>
  <si>
    <t>2105409</t>
  </si>
  <si>
    <t>Honorarios profesionales</t>
  </si>
  <si>
    <t>2106</t>
  </si>
  <si>
    <t>GASTOS GENERALES - NACIÓN</t>
  </si>
  <si>
    <t>21061</t>
  </si>
  <si>
    <t>Adquisición de bienes</t>
  </si>
  <si>
    <t>21061-10</t>
  </si>
  <si>
    <t>2106101</t>
  </si>
  <si>
    <t>Materiales y suministros</t>
  </si>
  <si>
    <t>21062</t>
  </si>
  <si>
    <t>Adquisición de servicios - Nación</t>
  </si>
  <si>
    <t>2106201</t>
  </si>
  <si>
    <t>Mantenimiento de vehículos, maquinaria y equipos</t>
  </si>
  <si>
    <t>2106205</t>
  </si>
  <si>
    <t>Servicios públicos</t>
  </si>
  <si>
    <t>2106206</t>
  </si>
  <si>
    <t>Comunicaciones - Internet, redes y licenciamiento</t>
  </si>
  <si>
    <t>2106208</t>
  </si>
  <si>
    <t>Pasajes aereos y terrestres</t>
  </si>
  <si>
    <t>2106209</t>
  </si>
  <si>
    <t>Viáticos, desplazamientos y hospedaje</t>
  </si>
  <si>
    <t>2106211</t>
  </si>
  <si>
    <t>Comunicaciones y transporte de archivo</t>
  </si>
  <si>
    <t>2106214</t>
  </si>
  <si>
    <t>Mantenimiento de infraestructura física</t>
  </si>
  <si>
    <t>21063</t>
  </si>
  <si>
    <t>Bienestar Institucional - Nación</t>
  </si>
  <si>
    <t>2106301</t>
  </si>
  <si>
    <t>Programas de bienestar</t>
  </si>
  <si>
    <t>2106303</t>
  </si>
  <si>
    <t>BIENESTAR LABORAL</t>
  </si>
  <si>
    <t>21064</t>
  </si>
  <si>
    <t>Otros gastos generales - Nación</t>
  </si>
  <si>
    <t>2106401</t>
  </si>
  <si>
    <t>Impuestos y multas</t>
  </si>
  <si>
    <t>2106407</t>
  </si>
  <si>
    <t>Sentencias y conciliaciones</t>
  </si>
  <si>
    <t>2106408</t>
  </si>
  <si>
    <t>Funcionamiento del consejo superior</t>
  </si>
  <si>
    <t>215</t>
  </si>
  <si>
    <t>FUNCIONAMINETO - RECURSOS DEL BALANCE</t>
  </si>
  <si>
    <t>2155</t>
  </si>
  <si>
    <t>GASTOS DE PERSONAL</t>
  </si>
  <si>
    <t>21551</t>
  </si>
  <si>
    <t>SERVICIOS PERSONALES ASOCIADOS A NOMINA - PLANTA RECURSOS DEL BALANCE</t>
  </si>
  <si>
    <t>2155101</t>
  </si>
  <si>
    <t>SUELDO DE PERSONAL ASOCIADOS A NOMINA</t>
  </si>
  <si>
    <t>21554</t>
  </si>
  <si>
    <t>SERVICIOS PERSONALES INDIRECTOS</t>
  </si>
  <si>
    <t>2155401</t>
  </si>
  <si>
    <t>PERSONAL DE APOYO CON VINCULACION TEMPORAL</t>
  </si>
  <si>
    <t>2156</t>
  </si>
  <si>
    <t>GASTOS GENERALES - RECURSOS DEL BALANCE</t>
  </si>
  <si>
    <t>21561</t>
  </si>
  <si>
    <t>ADQUISION DE DE BIENES</t>
  </si>
  <si>
    <t>2156101</t>
  </si>
  <si>
    <t>MATERIALES Y SUMINISTRO</t>
  </si>
  <si>
    <t>21562</t>
  </si>
  <si>
    <t>ADQUISICION DE SERVICIOS-RECURSOS DEL BALANCE</t>
  </si>
  <si>
    <t>2156204</t>
  </si>
  <si>
    <t>SERVICIO DE ASEO Y MANTENIMIENTO</t>
  </si>
  <si>
    <t>2156205</t>
  </si>
  <si>
    <t>SERVICIOS PUBLICOS</t>
  </si>
  <si>
    <t>2156214</t>
  </si>
  <si>
    <t>MANTENIMIENTO DE INFRAESTRUCTURA FISICA- REC. ESTAMPILLA REC. DEL BALANCE</t>
  </si>
  <si>
    <t>21563</t>
  </si>
  <si>
    <t>BIENESTAR UNIVERSITARIO - RECURSOS DEL BALANCE</t>
  </si>
  <si>
    <t>2156302</t>
  </si>
  <si>
    <t>PLAN PADRINO</t>
  </si>
  <si>
    <t>2156304</t>
  </si>
  <si>
    <t>Programas de Bienestar-  Rec de estampillas - Recursos de Balance</t>
  </si>
  <si>
    <t>2156305</t>
  </si>
  <si>
    <t>PROGRAMA SUBSIDIO DE MATRICULA</t>
  </si>
  <si>
    <t>21566</t>
  </si>
  <si>
    <t>OTROS GASTOS GENERALES RECURSOS DEL BALANCE</t>
  </si>
  <si>
    <t>2156607</t>
  </si>
  <si>
    <t>SENTENCIAS Y CONCILIACIONES</t>
  </si>
  <si>
    <t>250</t>
  </si>
  <si>
    <t>FUNCIONAMIENTO ESTAMPILLAS</t>
  </si>
  <si>
    <t>2506</t>
  </si>
  <si>
    <t>GASTOS GENERALES - ESTAMPILLA DEPARTAMENTAL</t>
  </si>
  <si>
    <t>2506-90</t>
  </si>
  <si>
    <t>25062</t>
  </si>
  <si>
    <t>Adquisición de servicios - Estampilla departamental</t>
  </si>
  <si>
    <t>2506214</t>
  </si>
  <si>
    <t>25064</t>
  </si>
  <si>
    <t>OTROS GASTOS GENERALES-ESTAMPILLA DEPARTAMENTAL</t>
  </si>
  <si>
    <t>2506412</t>
  </si>
  <si>
    <t>EXTENSION DE PROGRAMAS A LOS MUNICIPIOS</t>
  </si>
  <si>
    <t>260</t>
  </si>
  <si>
    <t>BIENESTAR ESTUDIANTIL - ESTAMPILLA LEY 1697 DE 2013</t>
  </si>
  <si>
    <t>2606</t>
  </si>
  <si>
    <t>GASTOS GENERALES - ESTAMPILLA UNAL Y OTRAS, LEY 1697 DE 2013</t>
  </si>
  <si>
    <t>26063</t>
  </si>
  <si>
    <t>Bienestar Institucional - Estampilla UNAL y otras, Ley 1697 de 2013</t>
  </si>
  <si>
    <t>2606301</t>
  </si>
  <si>
    <t>290</t>
  </si>
  <si>
    <t>FUNCIONAMIENTO - PROPIOS</t>
  </si>
  <si>
    <t>290-90</t>
  </si>
  <si>
    <t>2905</t>
  </si>
  <si>
    <t>GASTOS DE PERSONAL - PROPIOS</t>
  </si>
  <si>
    <t>29051</t>
  </si>
  <si>
    <t>Servicios personales asociados a la nómina - Planta (Propios)</t>
  </si>
  <si>
    <t>2905101</t>
  </si>
  <si>
    <t>29052</t>
  </si>
  <si>
    <t>Contribuciones inherentes a la nómina - Planta (Propios)</t>
  </si>
  <si>
    <t>2905204</t>
  </si>
  <si>
    <t>2905205</t>
  </si>
  <si>
    <t>29053</t>
  </si>
  <si>
    <t>Beneficios convencionales</t>
  </si>
  <si>
    <t>2905301</t>
  </si>
  <si>
    <t>Auxilio funerario</t>
  </si>
  <si>
    <t>2905303</t>
  </si>
  <si>
    <t>Auxilio educativo</t>
  </si>
  <si>
    <t>2905304</t>
  </si>
  <si>
    <t>Auxilio de maternidad</t>
  </si>
  <si>
    <t>2905305</t>
  </si>
  <si>
    <t>Bonificación por recreación</t>
  </si>
  <si>
    <t>2905306</t>
  </si>
  <si>
    <t>Bonificación por productividad</t>
  </si>
  <si>
    <t>2905307</t>
  </si>
  <si>
    <t>Aguinaldos navideños</t>
  </si>
  <si>
    <t>2905308</t>
  </si>
  <si>
    <t>Dotación de uniformes</t>
  </si>
  <si>
    <t>2905309</t>
  </si>
  <si>
    <t>Cualificación personal administrativo</t>
  </si>
  <si>
    <t>2905310</t>
  </si>
  <si>
    <t>Fondo de vivienda (Públicos y Oficiales)</t>
  </si>
  <si>
    <t>2905311</t>
  </si>
  <si>
    <t>Bonificación por antigüedad</t>
  </si>
  <si>
    <t>2905312</t>
  </si>
  <si>
    <t>Prima de carestía</t>
  </si>
  <si>
    <t>2905314</t>
  </si>
  <si>
    <t>Otros beneficios convencionales</t>
  </si>
  <si>
    <t>2905315</t>
  </si>
  <si>
    <t>INCENTIVO POR VINCULACION ASISTIDA</t>
  </si>
  <si>
    <t>2905316</t>
  </si>
  <si>
    <t>BONIFICACION POR QUINQUENIO</t>
  </si>
  <si>
    <t>29054</t>
  </si>
  <si>
    <t>Servicios personales indirectos - Propios</t>
  </si>
  <si>
    <t>2905401</t>
  </si>
  <si>
    <t>2906</t>
  </si>
  <si>
    <t>GASTOS GENERALES - PROPIOS</t>
  </si>
  <si>
    <t>29062</t>
  </si>
  <si>
    <t>Adquisición de servicios - Propios</t>
  </si>
  <si>
    <t>2906201</t>
  </si>
  <si>
    <t>2906202</t>
  </si>
  <si>
    <t>Combustible y serviteca</t>
  </si>
  <si>
    <t>2906203</t>
  </si>
  <si>
    <t>Servicio de vigilancia privada</t>
  </si>
  <si>
    <t>2906204</t>
  </si>
  <si>
    <t>Servicio de aseo y mantenimiento</t>
  </si>
  <si>
    <t>2906207</t>
  </si>
  <si>
    <t>Arrendamientos</t>
  </si>
  <si>
    <t>2906210</t>
  </si>
  <si>
    <t>Impresos y publicaciones</t>
  </si>
  <si>
    <t>2906212</t>
  </si>
  <si>
    <t>Seguros y pólizas</t>
  </si>
  <si>
    <t>29063</t>
  </si>
  <si>
    <t>Bienestar Institucional - Propios</t>
  </si>
  <si>
    <t>2906302</t>
  </si>
  <si>
    <t>Plan padrino</t>
  </si>
  <si>
    <t>29064</t>
  </si>
  <si>
    <t>Otros gastos generales - Propios</t>
  </si>
  <si>
    <t>2906402</t>
  </si>
  <si>
    <t>Prácticas académicas</t>
  </si>
  <si>
    <t>2906404</t>
  </si>
  <si>
    <t>Afiliaciones, suscripciones y aportes</t>
  </si>
  <si>
    <t>2906407</t>
  </si>
  <si>
    <t>2906408</t>
  </si>
  <si>
    <t>2906409</t>
  </si>
  <si>
    <t>Otros gastos generales no clasificados</t>
  </si>
  <si>
    <t>2906416</t>
  </si>
  <si>
    <t>DEVOLUCION DE MATRICULAS</t>
  </si>
  <si>
    <t>29065</t>
  </si>
  <si>
    <t>Mantenimiento y Mejoramiento del SIGEC</t>
  </si>
  <si>
    <t>2906501</t>
  </si>
  <si>
    <t>ACREDITACION INSTITUCIONAL</t>
  </si>
  <si>
    <t>2906502</t>
  </si>
  <si>
    <t>GESTION DE CALIDAD</t>
  </si>
  <si>
    <t>2906503</t>
  </si>
  <si>
    <t>SALUD Y SEGURIDAD EN EL TRABAJO</t>
  </si>
  <si>
    <t>3</t>
  </si>
  <si>
    <t>TRANSFERENCIAS</t>
  </si>
  <si>
    <t>310</t>
  </si>
  <si>
    <t>TRANSFERENCIAS-NACION</t>
  </si>
  <si>
    <t>3101</t>
  </si>
  <si>
    <t>310101</t>
  </si>
  <si>
    <t>Pensionados docentes y no docentes</t>
  </si>
  <si>
    <t>3102</t>
  </si>
  <si>
    <t>TRANSFERENCIAS SECTOR PUBLICO</t>
  </si>
  <si>
    <t>310201</t>
  </si>
  <si>
    <t>Contraloría Tranferencia Sector Público</t>
  </si>
  <si>
    <t>315</t>
  </si>
  <si>
    <t>3151</t>
  </si>
  <si>
    <t>PASIVO PENSIONAL - RECURSOS DEL BALANCE</t>
  </si>
  <si>
    <t>315101</t>
  </si>
  <si>
    <t>PENSIONADOS DOCENTES Y NO DOCENTES</t>
  </si>
  <si>
    <t>315103</t>
  </si>
  <si>
    <t>Pensionados Docentes y no Docentes-Rec nación- Rec. Balance</t>
  </si>
  <si>
    <t>315105</t>
  </si>
  <si>
    <t>CONCURRENCIA DOCENTES Y NO DOCENTES</t>
  </si>
  <si>
    <t>350</t>
  </si>
  <si>
    <t>TRANSFERENCIAS - ESTAMPILLA</t>
  </si>
  <si>
    <t>3501</t>
  </si>
  <si>
    <t>350101</t>
  </si>
  <si>
    <t>4</t>
  </si>
  <si>
    <t>INVERSIÓN</t>
  </si>
  <si>
    <t>410</t>
  </si>
  <si>
    <t>INVERSIÓN RECURSOS-NACIÓN</t>
  </si>
  <si>
    <t>4103</t>
  </si>
  <si>
    <t>Plan de inversión</t>
  </si>
  <si>
    <t>41031</t>
  </si>
  <si>
    <t>Recursos para inversión</t>
  </si>
  <si>
    <t>4103101</t>
  </si>
  <si>
    <t>Inversión Institucional</t>
  </si>
  <si>
    <t>4103102</t>
  </si>
  <si>
    <t>PLAN DE FOMENTO</t>
  </si>
  <si>
    <t>4104</t>
  </si>
  <si>
    <t>Fondo de Investigación - Nación</t>
  </si>
  <si>
    <t>41041</t>
  </si>
  <si>
    <t>Recursos actividades de investigación</t>
  </si>
  <si>
    <t>4104101</t>
  </si>
  <si>
    <t>Asistencia a eventos científicos</t>
  </si>
  <si>
    <t>4104102</t>
  </si>
  <si>
    <t>Realización de eventos científicos</t>
  </si>
  <si>
    <t>4104103</t>
  </si>
  <si>
    <t>Edición y publicación científica</t>
  </si>
  <si>
    <t>4104104</t>
  </si>
  <si>
    <t>Jóvenes investigadores y semilleros de investigación</t>
  </si>
  <si>
    <t>4104105</t>
  </si>
  <si>
    <t>Bases de datos y plataformas de investigación</t>
  </si>
  <si>
    <t>4104106</t>
  </si>
  <si>
    <t>Movilidad estudiantil nacional e internacional</t>
  </si>
  <si>
    <t>4104109</t>
  </si>
  <si>
    <t>GESTION DE INVESTIGACION</t>
  </si>
  <si>
    <t>4104111</t>
  </si>
  <si>
    <t>ADECUACION DE INFRAESTRUCTURA</t>
  </si>
  <si>
    <t>41042</t>
  </si>
  <si>
    <t>FONDO DE INVESTIGACION-NACION</t>
  </si>
  <si>
    <t>4104201</t>
  </si>
  <si>
    <t>PROYECTOS DE INVESTIGACION</t>
  </si>
  <si>
    <t>4105</t>
  </si>
  <si>
    <t>Fondo de Extensión</t>
  </si>
  <si>
    <t>41052</t>
  </si>
  <si>
    <t>Extensión de facultades</t>
  </si>
  <si>
    <t>4105201</t>
  </si>
  <si>
    <t>Financiación de proyectos de extensión</t>
  </si>
  <si>
    <t>4105202</t>
  </si>
  <si>
    <t>Apoyo a gestión de extensión</t>
  </si>
  <si>
    <t>4105203</t>
  </si>
  <si>
    <t>APOYO A GESTIÓN DE EGRESADOS</t>
  </si>
  <si>
    <t>415</t>
  </si>
  <si>
    <t>INVERSIÓN - RECURSOS DEL BALANCE</t>
  </si>
  <si>
    <t>4153</t>
  </si>
  <si>
    <t>PLAN DE INVERSION - RECURSOS DEL BALANCE</t>
  </si>
  <si>
    <t>41531</t>
  </si>
  <si>
    <t>RECURSOS PARA INVERSION - RECURSOS DEL BALANCE</t>
  </si>
  <si>
    <t>4153104</t>
  </si>
  <si>
    <t>Inversión Institucional-Rec. Nacion-Recursos de Balance</t>
  </si>
  <si>
    <t>4153105</t>
  </si>
  <si>
    <t>MANTENIMIENTO Y/O AMPLIACIÓN DE LA INFRAESTRUCTURA FISICA Y/O TECNOLOGICA-REC ESTAMPILLAS-RECURSOS DE BALANCE</t>
  </si>
  <si>
    <t>4153106</t>
  </si>
  <si>
    <t>EXTENSIÓN DE LOS PROGRAMAS A LOS MUNICIPIOS - REC ESTAMPILLAS-RECURSOS DE BALANCE</t>
  </si>
  <si>
    <t>4153107</t>
  </si>
  <si>
    <t>Proyectos de inversión- recursos CREE Ley 1607 de 2012-Recursos de Balance</t>
  </si>
  <si>
    <t>4154</t>
  </si>
  <si>
    <t>FONDO DE INVESTIGACIÓN - NACIÓN-RECURSOS DE BALANCE</t>
  </si>
  <si>
    <t>41541</t>
  </si>
  <si>
    <t>RECURSOS ACTIVIDADES DE INVESTIGACIÓN</t>
  </si>
  <si>
    <t>4154111</t>
  </si>
  <si>
    <t>FORTALECIMIENTO DE LA CAPACIDAD INSTALADA</t>
  </si>
  <si>
    <t>41542</t>
  </si>
  <si>
    <t>PROYECTOS Y CONVENIOS DE INVESTIGACION - REC. DEL BALANCE</t>
  </si>
  <si>
    <t>4154200</t>
  </si>
  <si>
    <t>FE-03-19</t>
  </si>
  <si>
    <t>4154201</t>
  </si>
  <si>
    <t>Proyectos de Investigación</t>
  </si>
  <si>
    <t>4154279</t>
  </si>
  <si>
    <t>FCS-01-17</t>
  </si>
  <si>
    <t>4154280</t>
  </si>
  <si>
    <t>FMV-01-17</t>
  </si>
  <si>
    <t>4154281</t>
  </si>
  <si>
    <t>FE-01-17</t>
  </si>
  <si>
    <t>4154282</t>
  </si>
  <si>
    <t>FCB-01-17</t>
  </si>
  <si>
    <t>4154283</t>
  </si>
  <si>
    <t>FI-01-17</t>
  </si>
  <si>
    <t>4154284</t>
  </si>
  <si>
    <t>FCB-02-17</t>
  </si>
  <si>
    <t>4154285</t>
  </si>
  <si>
    <t>4154286</t>
  </si>
  <si>
    <t>FCS-01-19</t>
  </si>
  <si>
    <t>4154287</t>
  </si>
  <si>
    <t>FCB-03-19</t>
  </si>
  <si>
    <t>4154288</t>
  </si>
  <si>
    <t>FCB-01-19</t>
  </si>
  <si>
    <t>4154289</t>
  </si>
  <si>
    <t>FCB-02-19</t>
  </si>
  <si>
    <t>4154290</t>
  </si>
  <si>
    <t>FCB-04-19</t>
  </si>
  <si>
    <t>4154291</t>
  </si>
  <si>
    <t>FMV-02-19</t>
  </si>
  <si>
    <t>4154292</t>
  </si>
  <si>
    <t>FMV-01-19</t>
  </si>
  <si>
    <t>4154293</t>
  </si>
  <si>
    <t>FE-04-19</t>
  </si>
  <si>
    <t>4154294</t>
  </si>
  <si>
    <t>FE-01-19</t>
  </si>
  <si>
    <t>4154295</t>
  </si>
  <si>
    <t>FE-02-19</t>
  </si>
  <si>
    <t>4154296</t>
  </si>
  <si>
    <t>FACEJA-01-19</t>
  </si>
  <si>
    <t>4154297</t>
  </si>
  <si>
    <t>FCB-05-19</t>
  </si>
  <si>
    <t>4154298</t>
  </si>
  <si>
    <t>FCB-06-19</t>
  </si>
  <si>
    <t>4154299</t>
  </si>
  <si>
    <t>FCB-07-19</t>
  </si>
  <si>
    <t>41544</t>
  </si>
  <si>
    <t>FONDO DE INVESTIGACION RECURSOS DEL BALANCE</t>
  </si>
  <si>
    <t>4154401</t>
  </si>
  <si>
    <t>PROYECTO DE INVESTIGACION</t>
  </si>
  <si>
    <t>4154402</t>
  </si>
  <si>
    <t>FCB-07-17</t>
  </si>
  <si>
    <t>4154403</t>
  </si>
  <si>
    <t>FCS-02-17</t>
  </si>
  <si>
    <t>4154404</t>
  </si>
  <si>
    <t>FE-05-17</t>
  </si>
  <si>
    <t>4154405</t>
  </si>
  <si>
    <t>FE-04-17</t>
  </si>
  <si>
    <t>4154406</t>
  </si>
  <si>
    <t>FE-06-17</t>
  </si>
  <si>
    <t>4154407</t>
  </si>
  <si>
    <t>FE-02-17</t>
  </si>
  <si>
    <t>4154408</t>
  </si>
  <si>
    <t>FMV-02-17</t>
  </si>
  <si>
    <t>4154409</t>
  </si>
  <si>
    <t>FMV-03-17</t>
  </si>
  <si>
    <t>4154410</t>
  </si>
  <si>
    <t>FMV-04-17</t>
  </si>
  <si>
    <t>4154411</t>
  </si>
  <si>
    <t>FMV-05-17</t>
  </si>
  <si>
    <t>4154412</t>
  </si>
  <si>
    <t>FMV-06-17</t>
  </si>
  <si>
    <t>4154413</t>
  </si>
  <si>
    <t>FCS-03-17</t>
  </si>
  <si>
    <t>4154414</t>
  </si>
  <si>
    <t>FCA-01-17</t>
  </si>
  <si>
    <t>4154415</t>
  </si>
  <si>
    <t>FCA-02-17</t>
  </si>
  <si>
    <t>4154416</t>
  </si>
  <si>
    <t>FCA-03-17</t>
  </si>
  <si>
    <t>4154417</t>
  </si>
  <si>
    <t>FCA-04-17</t>
  </si>
  <si>
    <t>4154418</t>
  </si>
  <si>
    <t>FCB-03-17</t>
  </si>
  <si>
    <t>4154419</t>
  </si>
  <si>
    <t>FCB-04-17</t>
  </si>
  <si>
    <t>4154420</t>
  </si>
  <si>
    <t>FCB-05-17</t>
  </si>
  <si>
    <t>4154421</t>
  </si>
  <si>
    <t>FCB-06-17</t>
  </si>
  <si>
    <t>4154422</t>
  </si>
  <si>
    <t>FCB-15-17</t>
  </si>
  <si>
    <t>4154423</t>
  </si>
  <si>
    <t>FCB-08-17</t>
  </si>
  <si>
    <t>4154424</t>
  </si>
  <si>
    <t>FCB-0-17</t>
  </si>
  <si>
    <t>4154425</t>
  </si>
  <si>
    <t>FCB-10-17</t>
  </si>
  <si>
    <t>4154426</t>
  </si>
  <si>
    <t>FCB-11-17</t>
  </si>
  <si>
    <t>4154427</t>
  </si>
  <si>
    <t>FCB-12-17</t>
  </si>
  <si>
    <t>4154428</t>
  </si>
  <si>
    <t>FCB-13-17</t>
  </si>
  <si>
    <t>4154429</t>
  </si>
  <si>
    <t>FCB-14-17</t>
  </si>
  <si>
    <t>4154430</t>
  </si>
  <si>
    <t>FI-02-17</t>
  </si>
  <si>
    <t>4154431</t>
  </si>
  <si>
    <t>FI-03-17</t>
  </si>
  <si>
    <t>4154432</t>
  </si>
  <si>
    <t>FI-04-17</t>
  </si>
  <si>
    <t>4154433</t>
  </si>
  <si>
    <t>FI-05-17</t>
  </si>
  <si>
    <t>4154434</t>
  </si>
  <si>
    <t>FI-07-17</t>
  </si>
  <si>
    <t>4154435</t>
  </si>
  <si>
    <t>FCS-02-19</t>
  </si>
  <si>
    <t>4154436</t>
  </si>
  <si>
    <t>FCS-03-19</t>
  </si>
  <si>
    <t>4154437</t>
  </si>
  <si>
    <t>FACEJA-02-19</t>
  </si>
  <si>
    <t>4154438</t>
  </si>
  <si>
    <t>FCB-09-19</t>
  </si>
  <si>
    <t>4154439</t>
  </si>
  <si>
    <t>FCB-10-19</t>
  </si>
  <si>
    <t>4154440</t>
  </si>
  <si>
    <t>FCB-11-19</t>
  </si>
  <si>
    <t>4154441</t>
  </si>
  <si>
    <t>FCB-12-19</t>
  </si>
  <si>
    <t>4154442</t>
  </si>
  <si>
    <t>FCB-13-19</t>
  </si>
  <si>
    <t>4154443</t>
  </si>
  <si>
    <t>FCB-14-19</t>
  </si>
  <si>
    <t>4154444</t>
  </si>
  <si>
    <t>FCB-15-19</t>
  </si>
  <si>
    <t>4154445</t>
  </si>
  <si>
    <t>FMV-04-19</t>
  </si>
  <si>
    <t>4154446</t>
  </si>
  <si>
    <t>FMV-05-19</t>
  </si>
  <si>
    <t>4154447</t>
  </si>
  <si>
    <t>FMV-06-19</t>
  </si>
  <si>
    <t>4154448</t>
  </si>
  <si>
    <t>FE-08-19</t>
  </si>
  <si>
    <t>4154449</t>
  </si>
  <si>
    <t>FE-09-19</t>
  </si>
  <si>
    <t>4154450</t>
  </si>
  <si>
    <t>FE-11-19</t>
  </si>
  <si>
    <t>4154451</t>
  </si>
  <si>
    <t>FI-04-19</t>
  </si>
  <si>
    <t>4154452</t>
  </si>
  <si>
    <t>FI-05-19</t>
  </si>
  <si>
    <t>4154453</t>
  </si>
  <si>
    <t>FI-06-19</t>
  </si>
  <si>
    <t>4154454</t>
  </si>
  <si>
    <t>FI-07-19</t>
  </si>
  <si>
    <t>4154455</t>
  </si>
  <si>
    <t>FI-08-19</t>
  </si>
  <si>
    <t>4154456</t>
  </si>
  <si>
    <t>FCA-01-19</t>
  </si>
  <si>
    <t>4154457</t>
  </si>
  <si>
    <t>FCA-02-19</t>
  </si>
  <si>
    <t>4154458</t>
  </si>
  <si>
    <t>FCA-03-19</t>
  </si>
  <si>
    <t>4154459</t>
  </si>
  <si>
    <t>FCA-04-19</t>
  </si>
  <si>
    <t>41545</t>
  </si>
  <si>
    <t>PROYECTOS Y CONVENIOS DE INVESTIGACION OTROS RECURSOS DEL BALANCE</t>
  </si>
  <si>
    <t>4154501</t>
  </si>
  <si>
    <t>FE-05-19</t>
  </si>
  <si>
    <t>4154502</t>
  </si>
  <si>
    <t>FI-03-19</t>
  </si>
  <si>
    <t>4154503</t>
  </si>
  <si>
    <t>FI-02-19</t>
  </si>
  <si>
    <t>4154504</t>
  </si>
  <si>
    <t>FI-01-19</t>
  </si>
  <si>
    <t>4154505</t>
  </si>
  <si>
    <t>FE-06-19</t>
  </si>
  <si>
    <t>4154506</t>
  </si>
  <si>
    <t>FE-07-19</t>
  </si>
  <si>
    <t>4154507</t>
  </si>
  <si>
    <t>FCB-08-19</t>
  </si>
  <si>
    <t>4154508</t>
  </si>
  <si>
    <t>FMV-03-19</t>
  </si>
  <si>
    <t>4155</t>
  </si>
  <si>
    <t>Fondo de Extensión-Rec. Del Balance</t>
  </si>
  <si>
    <t>41551</t>
  </si>
  <si>
    <t>PROYECTOS DE EXTENSION - RECURSOS NACION - VIGENCIAS ANTERIORES</t>
  </si>
  <si>
    <t>4155108</t>
  </si>
  <si>
    <t>PEFCB-01-18</t>
  </si>
  <si>
    <t>4155110</t>
  </si>
  <si>
    <t>PROYECTO DE EXTENSION  (CONVOCATORIA 137-2018)</t>
  </si>
  <si>
    <t>4155111</t>
  </si>
  <si>
    <t>PROYECTO DE EXTENSION ( ACUERDO N° 142 DE 2019)</t>
  </si>
  <si>
    <t>4155112</t>
  </si>
  <si>
    <t>PEFCB-05-19</t>
  </si>
  <si>
    <t>41552</t>
  </si>
  <si>
    <t>CONSULTORIA Y CONVENIOS - RECURSOS PROPIOS - VIGENCIAS ANTERIORES</t>
  </si>
  <si>
    <t>4155202</t>
  </si>
  <si>
    <t>Convenio URRA -UNICOR N. 083-2014</t>
  </si>
  <si>
    <t>4155203</t>
  </si>
  <si>
    <t>Convenio MEN-UNICOR N. 1186 de 2013</t>
  </si>
  <si>
    <t>4155207</t>
  </si>
  <si>
    <t>CONVENIO FIDUBOGOTA S.A - UNICOR N.0707-2013</t>
  </si>
  <si>
    <t>4155208</t>
  </si>
  <si>
    <t>CONVENIO MEN - UNICOR N 1185 - 2013 CERES PTO ESCONDIDO</t>
  </si>
  <si>
    <t>4155213</t>
  </si>
  <si>
    <t>CONVENIO MEN - UNICOR N 1185-2013 CERES SAN BERNARDO DE VIENTO</t>
  </si>
  <si>
    <t>4155215</t>
  </si>
  <si>
    <t>CONTRATO COLCIENCIAS N 1014-2014</t>
  </si>
  <si>
    <t>4155216</t>
  </si>
  <si>
    <t>CONVENIO N 377-2011 UNICOR - COLCIENCIAS</t>
  </si>
  <si>
    <t>4155218</t>
  </si>
  <si>
    <t>CONTRATO INTERADMINISTRATIVO N 017-2014 DPTO. SUCRE , OTROS Y UNICOR</t>
  </si>
  <si>
    <t>4155220</t>
  </si>
  <si>
    <t>FIDUPREVISORA FP44842-2015-UNICOR</t>
  </si>
  <si>
    <t>4155226</t>
  </si>
  <si>
    <t>CONTRATO FIDUBOGOTA N°0211-2013</t>
  </si>
  <si>
    <t>4155227</t>
  </si>
  <si>
    <t>CONTRATO FP N°44842-021-2016 FIDUPREVISORA Y UNICOR</t>
  </si>
  <si>
    <t>4155228</t>
  </si>
  <si>
    <t>CONTRATO DE FINANCIACION N°907-2015 CELEBRADO ENTRE COLCIENCIAS Y UNICOR</t>
  </si>
  <si>
    <t>4155231</t>
  </si>
  <si>
    <t>CONTRATO FIDUPREVISORA-UNICOR N°FP44842-095-2016</t>
  </si>
  <si>
    <t>4155235</t>
  </si>
  <si>
    <t>CONVENIO ALOE TECHNOLOGY - UNICOR I-036-2016</t>
  </si>
  <si>
    <t>4155236</t>
  </si>
  <si>
    <t>CONVENIO INTERINSTITUCIONAL N°1 MUNICIPIO DE SAHAGUN-UNICOR</t>
  </si>
  <si>
    <t>41554</t>
  </si>
  <si>
    <t>RECURSOS DEL BALANCE CONSULTORIA Y CONVENIOS - RECURSOS PROPIOS</t>
  </si>
  <si>
    <t>4155410</t>
  </si>
  <si>
    <t>CONVENIO FP N° 44842-219-2017 FIDUPREVISORA-UNICOR</t>
  </si>
  <si>
    <t>4155411</t>
  </si>
  <si>
    <t>CONVENIO INTERADMINISTRATIVO N°1207 DE 2017 MEN - UNICOR</t>
  </si>
  <si>
    <t>4155415</t>
  </si>
  <si>
    <t>CONTRATO DE PRESTACION DE SERVICIOS VALORACION DE UPM Y UBBA</t>
  </si>
  <si>
    <t>4155416</t>
  </si>
  <si>
    <t>CONTRATO DE FINANCIAMIENTO RC N°695 COLCIENCIAS  - UNICOR</t>
  </si>
  <si>
    <t>4155417</t>
  </si>
  <si>
    <t>CONVENIO FP N°44842-419-2017 FIDUPREVISORA-UNICOR</t>
  </si>
  <si>
    <t>4155418</t>
  </si>
  <si>
    <t>CONVENIO N° 0844-2018 MEN-UNICOR</t>
  </si>
  <si>
    <t>4155419</t>
  </si>
  <si>
    <t>CONVENIO N° 0837-2018 MEN-UNICOR</t>
  </si>
  <si>
    <t>4155420</t>
  </si>
  <si>
    <t>CONVENIO N° 0872-2018 MEN-UNICOR</t>
  </si>
  <si>
    <t>4155421</t>
  </si>
  <si>
    <t>CONVENIO N° 0910-2018 MEN-UNICOR</t>
  </si>
  <si>
    <t>4155422</t>
  </si>
  <si>
    <t>CARTA DE ACUERDO N° 2304661 FAO - UNICOR</t>
  </si>
  <si>
    <t>4155423</t>
  </si>
  <si>
    <t>CONTRATO DE PRESTACUON DE SERVICIO N° 073-2018</t>
  </si>
  <si>
    <t>4155424</t>
  </si>
  <si>
    <t>ACUERDO N° MA66-2018 UNODC Y UNICOR</t>
  </si>
  <si>
    <t>4155425</t>
  </si>
  <si>
    <t>CONVENIO INTERADM-0001-2018 CORPOMOJANA-UNICOR</t>
  </si>
  <si>
    <t>4155426</t>
  </si>
  <si>
    <t>CONVENIO N° 030-2018 C.V.S - UNICOR</t>
  </si>
  <si>
    <t>4155427</t>
  </si>
  <si>
    <t>ORDEN DE COMPRA CERROMATOSO N° 4541309020- UNICOR  2018</t>
  </si>
  <si>
    <t>4155428</t>
  </si>
  <si>
    <t>ORDEN DE COMPRA CERROMATOSO N° 4541319879-UNICOR 2018</t>
  </si>
  <si>
    <t>4155429</t>
  </si>
  <si>
    <t>ORDEN DE COMPRA CERROMATOSO N° 4541316501- UNICOR 2018</t>
  </si>
  <si>
    <t>4155430</t>
  </si>
  <si>
    <t>CONTRATO INTERADMINISTRATIVO N° 0053-2018 URRA-UNICOR</t>
  </si>
  <si>
    <t>4155431</t>
  </si>
  <si>
    <t>CONTRATO ADMINISTRATIVO N° 751-2018 MINSALUD PROTECCION SOCIAL</t>
  </si>
  <si>
    <t>4155432</t>
  </si>
  <si>
    <t>CONTRATO DE FINANCIAMENTO RC N° 849 DE 2018-COLCIENCIAS.</t>
  </si>
  <si>
    <t>4155433</t>
  </si>
  <si>
    <t>CONVENIO INTERINSTITUCIONAL N° 002 DE 2018- RESGUARDO INDIGENA</t>
  </si>
  <si>
    <t>4155434</t>
  </si>
  <si>
    <t>CONTRATO INTERADMINISTRATIVO URRA-UNICOR N° 0025-2019</t>
  </si>
  <si>
    <t>4155435</t>
  </si>
  <si>
    <t>CONTRATO INTERADMINISTRATIVO N° 0027-2019 URRA-UNICOR</t>
  </si>
  <si>
    <t>4155436</t>
  </si>
  <si>
    <t>CONVENIO N° CT-2019-000636 UNICOR - EPM E.S.P</t>
  </si>
  <si>
    <t>4155437</t>
  </si>
  <si>
    <t>CONTRATO INTERADMINISTRATIVO N° 0049-2019 URRA-UNICOR</t>
  </si>
  <si>
    <t>4155438</t>
  </si>
  <si>
    <t>ACUERDO ENTRE UNICOR Y PNUD N° ID112383 OUTPUT 110941</t>
  </si>
  <si>
    <t>4155439</t>
  </si>
  <si>
    <t>CONTRATO DE PRESTACION DE SERVICIO DE MERITO PUBLICO  ( CONTRALOR Y PERSONERO)</t>
  </si>
  <si>
    <t>4155441</t>
  </si>
  <si>
    <t>ORDEN DE COMPRA CERROMATOSO N° 4541316501-UNICOR 2018</t>
  </si>
  <si>
    <t>4155442</t>
  </si>
  <si>
    <t>CONTRATO INTERADMINISTRATIVO MINSALUD-UNICOR N°1097-2019</t>
  </si>
  <si>
    <t>4155443</t>
  </si>
  <si>
    <t>CONTRATO INTERADMINISTRATIVO N° 0021-2020 UNICOR -URRA S.A</t>
  </si>
  <si>
    <t>4155444</t>
  </si>
  <si>
    <t>SUBVENCION EMBAJADA EEUUY UNICOR 2020</t>
  </si>
  <si>
    <t>4155445</t>
  </si>
  <si>
    <t>CONTRATO ICFES N° 309-2020- UNICOR</t>
  </si>
  <si>
    <t>4155446</t>
  </si>
  <si>
    <t>CONTRATO URRA N° 0026-2020 - UNICOR</t>
  </si>
  <si>
    <t>4155447</t>
  </si>
  <si>
    <t>CONTRATO N° 81065028 FEDERACION SUIZA - UNICOR</t>
  </si>
  <si>
    <t>4155448</t>
  </si>
  <si>
    <t>CONTRATO N° 2307538 FAO-UNICOR</t>
  </si>
  <si>
    <t>4155449</t>
  </si>
  <si>
    <t>CONTRATO INTERADMINISTRATIVO N° 238-2020 MIN SALUD - UNICOR</t>
  </si>
  <si>
    <t>4155450</t>
  </si>
  <si>
    <t>CONVENIO DE COOPERACION N° 009-2020 C.V.S - UNICOR</t>
  </si>
  <si>
    <t>4155451</t>
  </si>
  <si>
    <t>CONVENIO DE COOPERACIÓN N° 014-2020 CVS-UNICOR</t>
  </si>
  <si>
    <t>4155452</t>
  </si>
  <si>
    <t>ACUERDO UNICOR Y PNUD N° ID 112383 OUT PUT 110941</t>
  </si>
  <si>
    <t>4155453</t>
  </si>
  <si>
    <t>CONTRATO N° 80740-440-2020 PREVISORA - UNICOR</t>
  </si>
  <si>
    <t>4155454</t>
  </si>
  <si>
    <t>CONVENIO INTERADMINISTRATIVO N° SE 048-2020 GOB DE CORDOBA - SEC EDUC - UNICOR</t>
  </si>
  <si>
    <t>4155455</t>
  </si>
  <si>
    <t>CONVENIO INTERADMINISTRATIVO N° SE-001-2020 GOBER- CORDOBA - SECRET  DE CULTURA - UNICOR</t>
  </si>
  <si>
    <t>4155456</t>
  </si>
  <si>
    <t>CONTRATO DE FINANCIAMIENTO N° 829-2020 MINISTERIO DE CIENCIA ,  TECNOLOGIA  E INNOVACIÓN  Y UNICOR</t>
  </si>
  <si>
    <t>4155457</t>
  </si>
  <si>
    <t>ORDEN DE COMPRA N° 4541945372-2020 CELEBRADO ENTRE CERROMATOSO  Y UNICOR</t>
  </si>
  <si>
    <t>41557</t>
  </si>
  <si>
    <t>PROYECTOS DE INVESTIGACIÓN - ESTAMPILLAS -RECURSOS DE BALANCE- VIG. ANTERIORES</t>
  </si>
  <si>
    <t>4155701</t>
  </si>
  <si>
    <t>FINANCIACION PROYECTOS DE INVEST. ESTAMPILLAS - REC. BALANCE</t>
  </si>
  <si>
    <t>41558</t>
  </si>
  <si>
    <t>APOYO A LA GESTION DE EXTENSION</t>
  </si>
  <si>
    <t>4155801</t>
  </si>
  <si>
    <t>APOYO A GESTION DE EXTENSION</t>
  </si>
  <si>
    <t>450</t>
  </si>
  <si>
    <t>INVERSIÓN - ESTAMPILLA DEPARTAMENTAL</t>
  </si>
  <si>
    <t>4503</t>
  </si>
  <si>
    <t>45031</t>
  </si>
  <si>
    <t>45031-90</t>
  </si>
  <si>
    <t>4503102</t>
  </si>
  <si>
    <t>Mantenimiento y/o ampliación de la infraestructura física y/o tecnológica</t>
  </si>
  <si>
    <t>4503103</t>
  </si>
  <si>
    <t>Extensión de programas a los municipios</t>
  </si>
  <si>
    <t>490</t>
  </si>
  <si>
    <t>INVERSIÓN RECURSOS-PROPIOS</t>
  </si>
  <si>
    <t>4905</t>
  </si>
  <si>
    <t>FONDO DE EXTENSION</t>
  </si>
  <si>
    <t>49051</t>
  </si>
  <si>
    <t>CONSULTORIAS Y CONVENIOS - RECURSOS PROPIOS</t>
  </si>
  <si>
    <t>4905195</t>
  </si>
  <si>
    <t>4905196</t>
  </si>
  <si>
    <t>4905197</t>
  </si>
  <si>
    <t>4905198</t>
  </si>
  <si>
    <t>4905199</t>
  </si>
  <si>
    <t>490519901</t>
  </si>
  <si>
    <t>490519902</t>
  </si>
  <si>
    <t>490519903</t>
  </si>
  <si>
    <t>490519904</t>
  </si>
  <si>
    <t>490519905</t>
  </si>
  <si>
    <t>490519906</t>
  </si>
  <si>
    <t>CONVENIO DE COOPERACION N° 004-0021-2021 CVS - UNICOR</t>
  </si>
  <si>
    <t>490519907</t>
  </si>
  <si>
    <t>490519908</t>
  </si>
  <si>
    <t>490519909</t>
  </si>
  <si>
    <t>490519910</t>
  </si>
  <si>
    <t>490519911</t>
  </si>
  <si>
    <t>490519913</t>
  </si>
  <si>
    <t>CONTRATO INTERAMINISTRATIVO N° CI-001-2021, CONTRATO N° 092-2021, CONTRATO ESTATAL N° ADS-001-2021 CONTRATO INTERADMINISTRATIVO N° 017-2021 Y CONTRATO INTERADMINISTRATIVO N° 012-202</t>
  </si>
  <si>
    <t>490519914</t>
  </si>
  <si>
    <t>490519915</t>
  </si>
  <si>
    <t>490519916</t>
  </si>
  <si>
    <t>5</t>
  </si>
  <si>
    <t>PRODUCCIÓN Y COMERCIALIZACIÓN DE BIENES Y SERVICIOS</t>
  </si>
  <si>
    <t>515</t>
  </si>
  <si>
    <t>PRODUCCION Y COMERCIALIZACION DE BIENES Y SERVICIOS - REC. DEL BALANCE</t>
  </si>
  <si>
    <t>5151</t>
  </si>
  <si>
    <t>51511</t>
  </si>
  <si>
    <t>5151101</t>
  </si>
  <si>
    <t>SERVICIOS DE SALUD</t>
  </si>
  <si>
    <t>5152</t>
  </si>
  <si>
    <t>FORMACION AVANZADA - REC. DEL BALANCE</t>
  </si>
  <si>
    <t>51521</t>
  </si>
  <si>
    <t>POSTGRADOS - REC DEL BALANCE</t>
  </si>
  <si>
    <t>5152101</t>
  </si>
  <si>
    <t>PROGRAMAS PROPIOS</t>
  </si>
  <si>
    <t>5152102</t>
  </si>
  <si>
    <t>PROGRAMA SUE</t>
  </si>
  <si>
    <t>51522</t>
  </si>
  <si>
    <t>EDUCACION CONTINUADA</t>
  </si>
  <si>
    <t>5152201</t>
  </si>
  <si>
    <t>CENTRO DE IDIOMAS</t>
  </si>
  <si>
    <t>5152204</t>
  </si>
  <si>
    <t>DIPLOMADOS</t>
  </si>
  <si>
    <t>5153</t>
  </si>
  <si>
    <t>SERVICIOS DE EXTENSION</t>
  </si>
  <si>
    <t>51531</t>
  </si>
  <si>
    <t>SERVICIOS TECNOLOGICOS</t>
  </si>
  <si>
    <t>5153102</t>
  </si>
  <si>
    <t>5153104</t>
  </si>
  <si>
    <t>LABORATORIO DE SUELOS</t>
  </si>
  <si>
    <t>5153105</t>
  </si>
  <si>
    <t>LABORATORIO DE AGUAS</t>
  </si>
  <si>
    <t>51532</t>
  </si>
  <si>
    <t>OTROS PROYECTOS PRODUCTIVOS</t>
  </si>
  <si>
    <t>5153201</t>
  </si>
  <si>
    <t>AGRICOLAS</t>
  </si>
  <si>
    <t>590</t>
  </si>
  <si>
    <t>PRODUCCIÓN Y COMERCIALIZACIÓN DE BIENES Y SERVICIOS-PROPIOS</t>
  </si>
  <si>
    <t>5901</t>
  </si>
  <si>
    <t>59011</t>
  </si>
  <si>
    <t>5901101</t>
  </si>
  <si>
    <t>Servicios de Salud</t>
  </si>
  <si>
    <t>5902</t>
  </si>
  <si>
    <t>FORMACION AVANZADA</t>
  </si>
  <si>
    <t>59021</t>
  </si>
  <si>
    <t>POSTGRADOS</t>
  </si>
  <si>
    <t>5902101</t>
  </si>
  <si>
    <t>5902102</t>
  </si>
  <si>
    <t>59022</t>
  </si>
  <si>
    <t>5902201</t>
  </si>
  <si>
    <t>Centro de Idiomas</t>
  </si>
  <si>
    <t>5902204</t>
  </si>
  <si>
    <t>5902205</t>
  </si>
  <si>
    <t>CURSOS, SEMINARIOS Y OTROS</t>
  </si>
  <si>
    <t>5903</t>
  </si>
  <si>
    <t>SERVICOS DE EXTENSIÓN</t>
  </si>
  <si>
    <t>59031</t>
  </si>
  <si>
    <t>SERVICOS TECNOLÓGICOS</t>
  </si>
  <si>
    <t>5903102</t>
  </si>
  <si>
    <t>5903103</t>
  </si>
  <si>
    <t>5903104</t>
  </si>
  <si>
    <t>5903105</t>
  </si>
  <si>
    <t>5903109</t>
  </si>
  <si>
    <t>5903110</t>
  </si>
  <si>
    <t>59032</t>
  </si>
  <si>
    <t>OTROS PROYECTOS PRODUCTIVOS - PROPIOS</t>
  </si>
  <si>
    <t>5903201</t>
  </si>
  <si>
    <t>5903202</t>
  </si>
  <si>
    <t>5903203</t>
  </si>
  <si>
    <t>Deportivos</t>
  </si>
  <si>
    <t>8</t>
  </si>
  <si>
    <t>SERVICIO DE LA DEUDA</t>
  </si>
  <si>
    <t>890</t>
  </si>
  <si>
    <t>8901</t>
  </si>
  <si>
    <t>CREDITOS INTERNOS</t>
  </si>
  <si>
    <t>89011</t>
  </si>
  <si>
    <t>RECURSOS PARA PAGO DE CREDITOS INTERNOS</t>
  </si>
  <si>
    <t>8901101</t>
  </si>
  <si>
    <t>AMORTIZACION A CAPITAL E INTERESES</t>
  </si>
  <si>
    <t>940</t>
  </si>
  <si>
    <t>9401</t>
  </si>
  <si>
    <t>INGRESOS RECURSOS REGALIAS</t>
  </si>
  <si>
    <t>94011</t>
  </si>
  <si>
    <t>9401101</t>
  </si>
  <si>
    <t>PROYECTO FORMACIÓN TALENTO HUMANO BPIN 201900010032</t>
  </si>
  <si>
    <t>9401103</t>
  </si>
  <si>
    <t>9401104</t>
  </si>
  <si>
    <t>9401105</t>
  </si>
  <si>
    <t>9401106</t>
  </si>
  <si>
    <t>9401107</t>
  </si>
  <si>
    <t>9401108</t>
  </si>
  <si>
    <t>9401109</t>
  </si>
  <si>
    <t>9401110</t>
  </si>
  <si>
    <t>9401111</t>
  </si>
  <si>
    <t>9401112</t>
  </si>
  <si>
    <t>9401113</t>
  </si>
  <si>
    <t>9401114</t>
  </si>
  <si>
    <t>ORTALECIMIENTO DE PROCESOS DE TRANSFERENCIA Y APROPIACION TECNOLOGICA Y CONOCIMIENTO PARA ATENDER PROBLEMAS ASOCIADOS A LA REACTIVACION ECONOMICA Y SEG. ALIMENTARIA DERIVADAS DE LA EMERG  CAUSADA POR EL COVID 19  DPTO DE CORDOBA - PBIN N° 2020000100757</t>
  </si>
  <si>
    <t>9401115</t>
  </si>
  <si>
    <t>9401116</t>
  </si>
  <si>
    <t>Subdirector de Presupuesto</t>
  </si>
  <si>
    <t>Rector</t>
  </si>
  <si>
    <t>REVISÓ: Luis Diaz Vargas Director de asuntos Financieros</t>
  </si>
  <si>
    <t>REVISÓ: Luis Diaz Vargas Director de Asuntos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</si>
</sst>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_);_(* \(#,##0.0\);_(* &quot;-&quot;??_);_(@_)"/>
    <numFmt numFmtId="167" formatCode="_(* #,##0_);_(* \(#,##0\);_(* &quot;-&quot;??_);_(@_)"/>
    <numFmt numFmtId="168" formatCode="#,##0.0"/>
  </numFmts>
  <fonts count="12" x14ac:knownFonts="1">
    <font>
      <sz val="10"/>
      <color rgb="FF000000"/>
      <name val="ARIAL"/>
      <charset val="1"/>
    </font>
    <font>
      <sz val="10"/>
      <color rgb="FF000000"/>
      <name val="Arial"/>
      <family val="2"/>
    </font>
    <font>
      <b/>
      <sz val="8"/>
      <color indexed="8"/>
      <name val="ARIAL"/>
      <family val="2"/>
    </font>
    <font>
      <sz val="8"/>
      <color rgb="FF000000"/>
      <name val="Arial"/>
      <family val="2"/>
    </font>
    <font>
      <b/>
      <u val="double"/>
      <sz val="8"/>
      <name val="Arial"/>
      <family val="2"/>
    </font>
    <font>
      <b/>
      <u/>
      <sz val="8"/>
      <name val="Arial"/>
      <family val="2"/>
    </font>
    <font>
      <sz val="8"/>
      <name val="Arial"/>
      <family val="2"/>
    </font>
    <font>
      <b/>
      <sz val="8"/>
      <name val="Arial"/>
      <family val="2"/>
    </font>
    <font>
      <u val="double"/>
      <sz val="8"/>
      <name val="Arial"/>
      <family val="2"/>
    </font>
    <font>
      <sz val="8"/>
      <color indexed="8"/>
      <name val="Arial"/>
      <family val="2"/>
    </font>
    <font>
      <b/>
      <u/>
      <sz val="8"/>
      <color indexed="8"/>
      <name val="ARIAL"/>
      <family val="2"/>
    </font>
    <font>
      <u/>
      <sz val="8"/>
      <color indexed="8"/>
      <name val="ARIAL"/>
      <family val="2"/>
    </font>
  </fonts>
  <fills count="3">
    <fill>
      <patternFill patternType="none"/>
    </fill>
    <fill>
      <patternFill patternType="gray125"/>
    </fill>
    <fill>
      <patternFill patternType="solid">
        <fgColor rgb="FFFFFF0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ck">
        <color indexed="64"/>
      </left>
      <right/>
      <top style="medium">
        <color indexed="64"/>
      </top>
      <bottom/>
      <diagonal/>
    </border>
    <border>
      <left style="thick">
        <color indexed="64"/>
      </left>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medium">
        <color indexed="64"/>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10" xfId="2"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xf>
    <xf numFmtId="0" fontId="3" fillId="0" borderId="0" xfId="0" applyFont="1"/>
    <xf numFmtId="167" fontId="3" fillId="0" borderId="0" xfId="1" applyNumberFormat="1" applyFont="1"/>
    <xf numFmtId="167" fontId="3" fillId="0" borderId="0" xfId="0" applyNumberFormat="1" applyFont="1"/>
    <xf numFmtId="0" fontId="3" fillId="0" borderId="0" xfId="0" applyFont="1" applyAlignment="1">
      <alignment vertical="top"/>
    </xf>
    <xf numFmtId="0" fontId="3" fillId="0" borderId="0" xfId="0" applyFont="1" applyAlignment="1"/>
    <xf numFmtId="0" fontId="4" fillId="0" borderId="0" xfId="0" applyFont="1" applyAlignment="1">
      <alignment vertical="center"/>
    </xf>
    <xf numFmtId="0" fontId="4" fillId="0" borderId="0" xfId="0" applyFont="1" applyAlignment="1">
      <alignment vertical="center" wrapText="1"/>
    </xf>
    <xf numFmtId="3" fontId="4" fillId="0" borderId="0" xfId="0" applyNumberFormat="1" applyFont="1" applyAlignment="1">
      <alignment vertical="center"/>
    </xf>
    <xf numFmtId="166" fontId="4" fillId="0" borderId="0" xfId="1" applyNumberFormat="1" applyFont="1" applyAlignment="1">
      <alignment vertical="center"/>
    </xf>
    <xf numFmtId="168" fontId="4"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vertical="center" wrapText="1"/>
    </xf>
    <xf numFmtId="3" fontId="5" fillId="0" borderId="0" xfId="0" applyNumberFormat="1" applyFont="1" applyAlignment="1">
      <alignment vertical="center"/>
    </xf>
    <xf numFmtId="166" fontId="5" fillId="0" borderId="0" xfId="1" applyNumberFormat="1" applyFont="1" applyAlignment="1">
      <alignment vertical="center"/>
    </xf>
    <xf numFmtId="168" fontId="5"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3" fontId="3" fillId="0" borderId="0" xfId="0" applyNumberFormat="1" applyFont="1" applyAlignment="1">
      <alignment vertical="center"/>
    </xf>
    <xf numFmtId="166" fontId="6" fillId="0" borderId="0" xfId="1" applyNumberFormat="1" applyFont="1" applyAlignment="1">
      <alignment vertical="center"/>
    </xf>
    <xf numFmtId="168" fontId="6" fillId="0" borderId="0" xfId="0" applyNumberFormat="1" applyFont="1" applyAlignment="1">
      <alignment vertical="center"/>
    </xf>
    <xf numFmtId="166" fontId="7" fillId="0" borderId="0" xfId="1" applyNumberFormat="1" applyFont="1" applyAlignment="1">
      <alignment vertical="center"/>
    </xf>
    <xf numFmtId="168" fontId="7" fillId="0" borderId="0" xfId="0" applyNumberFormat="1" applyFont="1" applyAlignment="1">
      <alignment vertical="center"/>
    </xf>
    <xf numFmtId="3" fontId="6" fillId="0" borderId="0" xfId="0" applyNumberFormat="1" applyFont="1" applyAlignment="1">
      <alignment vertical="center"/>
    </xf>
    <xf numFmtId="0" fontId="8" fillId="0" borderId="0" xfId="0" applyFont="1" applyAlignment="1">
      <alignment vertical="center" wrapText="1"/>
    </xf>
    <xf numFmtId="166" fontId="8" fillId="0" borderId="0" xfId="1" applyNumberFormat="1" applyFont="1" applyAlignment="1">
      <alignment vertical="center"/>
    </xf>
    <xf numFmtId="168" fontId="8" fillId="0" borderId="0" xfId="0" applyNumberFormat="1" applyFont="1" applyAlignment="1">
      <alignment vertical="center"/>
    </xf>
    <xf numFmtId="164" fontId="3" fillId="0" borderId="0" xfId="2" applyFont="1" applyAlignment="1">
      <alignment vertical="top"/>
    </xf>
    <xf numFmtId="0" fontId="9" fillId="0" borderId="0" xfId="0" applyFont="1" applyAlignment="1">
      <alignment vertical="top"/>
    </xf>
    <xf numFmtId="3" fontId="9" fillId="0" borderId="0" xfId="0" applyNumberFormat="1" applyFont="1" applyAlignment="1">
      <alignment vertical="top"/>
    </xf>
    <xf numFmtId="0" fontId="2" fillId="0" borderId="17" xfId="0" applyFont="1" applyBorder="1" applyAlignment="1">
      <alignment horizontal="center" vertical="center" wrapText="1"/>
    </xf>
    <xf numFmtId="0" fontId="10" fillId="0" borderId="0" xfId="0" applyFont="1" applyBorder="1" applyAlignment="1">
      <alignment horizontal="center" vertical="center" wrapText="1"/>
    </xf>
    <xf numFmtId="3" fontId="10" fillId="0" borderId="0" xfId="0" applyNumberFormat="1" applyFont="1" applyFill="1" applyBorder="1" applyAlignment="1">
      <alignment horizontal="center" vertical="center" wrapText="1"/>
    </xf>
    <xf numFmtId="2" fontId="2" fillId="0" borderId="0" xfId="3" applyNumberFormat="1" applyFont="1" applyBorder="1" applyAlignment="1">
      <alignment horizontal="center" vertical="center" wrapText="1"/>
    </xf>
    <xf numFmtId="2" fontId="2" fillId="0" borderId="5" xfId="3" applyNumberFormat="1" applyFont="1" applyBorder="1" applyAlignment="1">
      <alignment horizontal="center" vertical="center" wrapText="1"/>
    </xf>
    <xf numFmtId="0" fontId="11" fillId="0" borderId="0" xfId="0" applyFont="1" applyBorder="1" applyAlignment="1">
      <alignment horizontal="left" vertical="center" wrapText="1"/>
    </xf>
    <xf numFmtId="3" fontId="11" fillId="0" borderId="0"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164" fontId="2" fillId="0" borderId="10" xfId="2" applyFont="1" applyFill="1" applyBorder="1" applyAlignment="1">
      <alignment horizontal="center" vertical="center" wrapText="1"/>
    </xf>
    <xf numFmtId="3" fontId="4" fillId="0" borderId="0" xfId="0" applyNumberFormat="1" applyFont="1" applyFill="1" applyAlignment="1">
      <alignment vertical="center"/>
    </xf>
    <xf numFmtId="3" fontId="5" fillId="0" borderId="0" xfId="0" applyNumberFormat="1" applyFont="1" applyFill="1" applyAlignment="1">
      <alignment vertical="center"/>
    </xf>
    <xf numFmtId="3" fontId="3" fillId="0" borderId="0" xfId="0" applyNumberFormat="1" applyFont="1" applyFill="1" applyAlignment="1">
      <alignment vertical="center"/>
    </xf>
    <xf numFmtId="4" fontId="3" fillId="0" borderId="0" xfId="0" applyNumberFormat="1" applyFont="1" applyFill="1"/>
    <xf numFmtId="164" fontId="3" fillId="0" borderId="0" xfId="2" applyFont="1" applyFill="1" applyAlignment="1">
      <alignment vertical="top"/>
    </xf>
    <xf numFmtId="0" fontId="3" fillId="0" borderId="0" xfId="0" applyFont="1" applyFill="1"/>
    <xf numFmtId="0" fontId="11" fillId="0" borderId="4"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3" fontId="9" fillId="0" borderId="0" xfId="0" applyNumberFormat="1" applyFont="1" applyAlignment="1">
      <alignment vertical="center"/>
    </xf>
    <xf numFmtId="3" fontId="9" fillId="2" borderId="0" xfId="0" applyNumberFormat="1" applyFont="1" applyFill="1" applyAlignment="1">
      <alignment vertical="center"/>
    </xf>
    <xf numFmtId="3" fontId="9" fillId="0" borderId="0" xfId="0" applyNumberFormat="1" applyFont="1" applyFill="1" applyAlignment="1">
      <alignment vertical="center"/>
    </xf>
    <xf numFmtId="3" fontId="9" fillId="0" borderId="0" xfId="0" applyNumberFormat="1" applyFont="1" applyFill="1" applyAlignment="1">
      <alignment vertical="top"/>
    </xf>
    <xf numFmtId="4" fontId="9" fillId="0" borderId="0" xfId="0" applyNumberFormat="1" applyFont="1" applyFill="1" applyAlignment="1">
      <alignment vertical="center"/>
    </xf>
    <xf numFmtId="0" fontId="9" fillId="0" borderId="0" xfId="0" applyFont="1" applyFill="1" applyAlignment="1">
      <alignment vertical="top"/>
    </xf>
    <xf numFmtId="3" fontId="9" fillId="0" borderId="0" xfId="0" applyNumberFormat="1" applyFont="1" applyAlignment="1">
      <alignment horizontal="right" vertical="top"/>
    </xf>
    <xf numFmtId="3" fontId="10" fillId="0" borderId="0" xfId="0" applyNumberFormat="1" applyFont="1" applyFill="1" applyBorder="1" applyAlignment="1">
      <alignment horizontal="right" vertical="center" wrapText="1"/>
    </xf>
    <xf numFmtId="3" fontId="11" fillId="0" borderId="0" xfId="0" applyNumberFormat="1" applyFont="1" applyFill="1" applyBorder="1" applyAlignment="1">
      <alignment horizontal="right" vertical="center" wrapText="1"/>
    </xf>
    <xf numFmtId="4" fontId="9" fillId="0" borderId="0" xfId="0" applyNumberFormat="1" applyFont="1" applyAlignment="1">
      <alignment horizontal="right" vertical="center"/>
    </xf>
    <xf numFmtId="0" fontId="2" fillId="0" borderId="0" xfId="0" applyFont="1" applyFill="1" applyAlignment="1">
      <alignment horizontal="right" vertical="top"/>
    </xf>
    <xf numFmtId="0" fontId="9" fillId="0" borderId="0" xfId="0" applyFont="1" applyFill="1" applyAlignment="1">
      <alignment horizontal="right" vertical="top"/>
    </xf>
    <xf numFmtId="0" fontId="9" fillId="0" borderId="0" xfId="0" applyFont="1" applyAlignment="1">
      <alignment horizontal="right" vertical="top"/>
    </xf>
    <xf numFmtId="0" fontId="9" fillId="0" borderId="0" xfId="0" applyFont="1" applyAlignment="1">
      <alignment horizontal="center" vertical="top"/>
    </xf>
    <xf numFmtId="0" fontId="3" fillId="0" borderId="1" xfId="0" applyFont="1" applyBorder="1" applyAlignment="1">
      <alignment horizontal="center" vertical="top"/>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3" fillId="0" borderId="3" xfId="0" applyFont="1" applyBorder="1" applyAlignment="1">
      <alignment horizontal="center" vertical="top"/>
    </xf>
    <xf numFmtId="0" fontId="3" fillId="0" borderId="5" xfId="0" applyFont="1" applyBorder="1" applyAlignment="1">
      <alignment horizontal="center" vertical="top"/>
    </xf>
    <xf numFmtId="0" fontId="3" fillId="0" borderId="8" xfId="0" applyFont="1" applyBorder="1" applyAlignment="1">
      <alignment horizontal="center" vertical="top"/>
    </xf>
    <xf numFmtId="0" fontId="2" fillId="0" borderId="0" xfId="0" applyFont="1" applyAlignment="1">
      <alignment horizontal="center" vertical="top"/>
    </xf>
    <xf numFmtId="0" fontId="7" fillId="0" borderId="1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6"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6" xfId="0" applyFont="1" applyBorder="1" applyAlignment="1">
      <alignment horizontal="right" vertical="center" wrapText="1"/>
    </xf>
    <xf numFmtId="0" fontId="2" fillId="0" borderId="22" xfId="0" applyFont="1" applyBorder="1" applyAlignment="1">
      <alignment horizontal="right" vertical="center" wrapText="1"/>
    </xf>
    <xf numFmtId="0" fontId="2" fillId="0" borderId="17" xfId="0" applyFont="1" applyBorder="1" applyAlignment="1">
      <alignment horizontal="right" vertical="center" wrapText="1"/>
    </xf>
    <xf numFmtId="0" fontId="2" fillId="0" borderId="17" xfId="0" applyFont="1" applyBorder="1" applyAlignment="1">
      <alignment horizontal="center" vertical="center" wrapText="1"/>
    </xf>
    <xf numFmtId="167" fontId="4" fillId="0" borderId="0" xfId="1" applyNumberFormat="1" applyFont="1" applyFill="1" applyAlignment="1">
      <alignment vertical="center"/>
    </xf>
    <xf numFmtId="167" fontId="5" fillId="0" borderId="0" xfId="1" applyNumberFormat="1" applyFont="1" applyFill="1" applyAlignment="1">
      <alignment vertical="center"/>
    </xf>
    <xf numFmtId="167" fontId="3" fillId="0" borderId="0" xfId="1" applyNumberFormat="1" applyFont="1" applyFill="1" applyAlignment="1">
      <alignment vertical="center"/>
    </xf>
  </cellXfs>
  <cellStyles count="4">
    <cellStyle name="Millares" xfId="1" builtinId="3"/>
    <cellStyle name="Millares [0]" xfId="2"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590550</xdr:colOff>
      <xdr:row>0</xdr:row>
      <xdr:rowOff>114300</xdr:rowOff>
    </xdr:from>
    <xdr:to>
      <xdr:col>1</xdr:col>
      <xdr:colOff>714375</xdr:colOff>
      <xdr:row>5</xdr:row>
      <xdr:rowOff>457200</xdr:rowOff>
    </xdr:to>
    <xdr:pic>
      <xdr:nvPicPr>
        <xdr:cNvPr id="4" name="4 Imagen" descr="logUNICORDOBA vigiladoMENmodalidad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14300"/>
          <a:ext cx="9906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1066800</xdr:colOff>
      <xdr:row>0</xdr:row>
      <xdr:rowOff>57149</xdr:rowOff>
    </xdr:from>
    <xdr:to>
      <xdr:col>8</xdr:col>
      <xdr:colOff>85724</xdr:colOff>
      <xdr:row>5</xdr:row>
      <xdr:rowOff>419099</xdr:rowOff>
    </xdr:to>
    <xdr:pic>
      <xdr:nvPicPr>
        <xdr:cNvPr id="5" name="5 Imagen" descr="Logo Acreditada ResMEN295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05950" y="57149"/>
          <a:ext cx="1276349"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0</xdr:row>
      <xdr:rowOff>114300</xdr:rowOff>
    </xdr:from>
    <xdr:to>
      <xdr:col>1</xdr:col>
      <xdr:colOff>714375</xdr:colOff>
      <xdr:row>5</xdr:row>
      <xdr:rowOff>457200</xdr:rowOff>
    </xdr:to>
    <xdr:pic>
      <xdr:nvPicPr>
        <xdr:cNvPr id="2" name="4 Imagen" descr="logUNICORDOBA vigiladoMENmodalidad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14300"/>
          <a:ext cx="7810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885826</xdr:colOff>
      <xdr:row>0</xdr:row>
      <xdr:rowOff>0</xdr:rowOff>
    </xdr:from>
    <xdr:to>
      <xdr:col>10</xdr:col>
      <xdr:colOff>904876</xdr:colOff>
      <xdr:row>5</xdr:row>
      <xdr:rowOff>114300</xdr:rowOff>
    </xdr:to>
    <xdr:pic>
      <xdr:nvPicPr>
        <xdr:cNvPr id="3" name="5 Imagen" descr="Logo Acreditada ResMEN295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58626" y="0"/>
          <a:ext cx="1200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6"/>
  <sheetViews>
    <sheetView zoomScaleNormal="100" workbookViewId="0">
      <pane ySplit="1" topLeftCell="A119" activePane="bottomLeft" state="frozen"/>
      <selection pane="bottomLeft" activeCell="L22" sqref="L22"/>
    </sheetView>
  </sheetViews>
  <sheetFormatPr baseColWidth="10" defaultColWidth="18.28515625" defaultRowHeight="11.25" x14ac:dyDescent="0.2"/>
  <cols>
    <col min="1" max="1" width="9.85546875" style="6" customWidth="1"/>
    <col min="2" max="2" width="31.140625" style="10" customWidth="1"/>
    <col min="3" max="6" width="12.7109375" style="6" customWidth="1"/>
    <col min="7" max="7" width="14" style="49" customWidth="1"/>
    <col min="8" max="8" width="12.85546875" style="49" customWidth="1"/>
    <col min="9" max="10" width="6.28515625" style="6" customWidth="1"/>
    <col min="11" max="16384" width="18.28515625" style="6"/>
  </cols>
  <sheetData>
    <row r="1" spans="1:12" ht="12.75" customHeight="1" x14ac:dyDescent="0.2">
      <c r="A1" s="67"/>
      <c r="B1" s="68"/>
      <c r="C1" s="73" t="s">
        <v>249</v>
      </c>
      <c r="D1" s="74"/>
      <c r="E1" s="74"/>
      <c r="F1" s="74"/>
      <c r="G1" s="68"/>
      <c r="H1" s="68"/>
      <c r="I1" s="68"/>
      <c r="J1" s="77"/>
    </row>
    <row r="2" spans="1:12" x14ac:dyDescent="0.2">
      <c r="A2" s="69"/>
      <c r="B2" s="70"/>
      <c r="C2" s="75"/>
      <c r="D2" s="75"/>
      <c r="E2" s="75"/>
      <c r="F2" s="75"/>
      <c r="G2" s="70"/>
      <c r="H2" s="70"/>
      <c r="I2" s="70"/>
      <c r="J2" s="78"/>
    </row>
    <row r="3" spans="1:12" x14ac:dyDescent="0.2">
      <c r="A3" s="69"/>
      <c r="B3" s="70"/>
      <c r="C3" s="75"/>
      <c r="D3" s="75"/>
      <c r="E3" s="75"/>
      <c r="F3" s="75"/>
      <c r="G3" s="70"/>
      <c r="H3" s="70"/>
      <c r="I3" s="70"/>
      <c r="J3" s="78"/>
    </row>
    <row r="4" spans="1:12" x14ac:dyDescent="0.2">
      <c r="A4" s="69"/>
      <c r="B4" s="70"/>
      <c r="C4" s="75"/>
      <c r="D4" s="75"/>
      <c r="E4" s="75"/>
      <c r="F4" s="75"/>
      <c r="G4" s="70"/>
      <c r="H4" s="70"/>
      <c r="I4" s="70"/>
      <c r="J4" s="78"/>
    </row>
    <row r="5" spans="1:12" x14ac:dyDescent="0.2">
      <c r="A5" s="69"/>
      <c r="B5" s="70"/>
      <c r="C5" s="75"/>
      <c r="D5" s="75"/>
      <c r="E5" s="75"/>
      <c r="F5" s="75"/>
      <c r="G5" s="70"/>
      <c r="H5" s="70"/>
      <c r="I5" s="70"/>
      <c r="J5" s="78"/>
    </row>
    <row r="6" spans="1:12" ht="44.25" customHeight="1" thickBot="1" x14ac:dyDescent="0.25">
      <c r="A6" s="71"/>
      <c r="B6" s="72"/>
      <c r="C6" s="76"/>
      <c r="D6" s="76"/>
      <c r="E6" s="76"/>
      <c r="F6" s="76"/>
      <c r="G6" s="72"/>
      <c r="H6" s="72"/>
      <c r="I6" s="72"/>
      <c r="J6" s="79"/>
    </row>
    <row r="7" spans="1:12" ht="23.25" thickBot="1" x14ac:dyDescent="0.25">
      <c r="A7" s="1" t="s">
        <v>240</v>
      </c>
      <c r="B7" s="5" t="s">
        <v>241</v>
      </c>
      <c r="C7" s="2" t="s">
        <v>250</v>
      </c>
      <c r="D7" s="2" t="s">
        <v>242</v>
      </c>
      <c r="E7" s="2" t="s">
        <v>238</v>
      </c>
      <c r="F7" s="3" t="s">
        <v>251</v>
      </c>
      <c r="G7" s="43" t="s">
        <v>239</v>
      </c>
      <c r="H7" s="43" t="s">
        <v>243</v>
      </c>
      <c r="I7" s="2" t="s">
        <v>244</v>
      </c>
      <c r="J7" s="4" t="s">
        <v>245</v>
      </c>
    </row>
    <row r="8" spans="1:12" ht="12.75" customHeight="1" x14ac:dyDescent="0.2">
      <c r="A8" s="11" t="s">
        <v>0</v>
      </c>
      <c r="B8" s="12" t="s">
        <v>1</v>
      </c>
      <c r="C8" s="13">
        <f>C9+C90+C103+C109</f>
        <v>202893231084</v>
      </c>
      <c r="D8" s="13">
        <f t="shared" ref="D8:H8" si="0">D9+D90+D103+D109</f>
        <v>162191998918</v>
      </c>
      <c r="E8" s="13">
        <f t="shared" si="0"/>
        <v>380259720</v>
      </c>
      <c r="F8" s="13">
        <f t="shared" si="0"/>
        <v>364704970282</v>
      </c>
      <c r="G8" s="101">
        <f t="shared" si="0"/>
        <v>283853583290.31</v>
      </c>
      <c r="H8" s="44">
        <f t="shared" si="0"/>
        <v>80851386990.690002</v>
      </c>
      <c r="I8" s="14">
        <f t="shared" ref="I8:I39" si="1">(F8/364704970282)*100</f>
        <v>100</v>
      </c>
      <c r="J8" s="15">
        <f t="shared" ref="J8:J26" si="2">(G8/F8)*100</f>
        <v>77.831015867655026</v>
      </c>
      <c r="K8" s="7"/>
      <c r="L8" s="8"/>
    </row>
    <row r="9" spans="1:12" ht="12.75" customHeight="1" x14ac:dyDescent="0.2">
      <c r="A9" s="11" t="s">
        <v>2</v>
      </c>
      <c r="B9" s="12" t="s">
        <v>3</v>
      </c>
      <c r="C9" s="13">
        <f>C10+C68+C86</f>
        <v>46696848668</v>
      </c>
      <c r="D9" s="13">
        <f t="shared" ref="D9:H9" si="3">D10+D68+D86</f>
        <v>75748141654</v>
      </c>
      <c r="E9" s="13">
        <f t="shared" si="3"/>
        <v>0</v>
      </c>
      <c r="F9" s="13">
        <f t="shared" si="3"/>
        <v>122444990322</v>
      </c>
      <c r="G9" s="101">
        <f t="shared" si="3"/>
        <v>105840859349.09</v>
      </c>
      <c r="H9" s="44">
        <f t="shared" si="3"/>
        <v>16604130972.91</v>
      </c>
      <c r="I9" s="14">
        <f t="shared" si="1"/>
        <v>33.573710341079845</v>
      </c>
      <c r="J9" s="15">
        <f t="shared" si="2"/>
        <v>86.439517918009344</v>
      </c>
    </row>
    <row r="10" spans="1:12" ht="12.75" customHeight="1" x14ac:dyDescent="0.2">
      <c r="A10" s="11" t="s">
        <v>4</v>
      </c>
      <c r="B10" s="12" t="s">
        <v>5</v>
      </c>
      <c r="C10" s="13">
        <f>C11+C14+C17+C20+C24+C26+C49+C56+C61+C65</f>
        <v>35976839362</v>
      </c>
      <c r="D10" s="13">
        <f t="shared" ref="D10:H10" si="4">D11+D14+D17+D20+D24+D26+D49+D56+D61+D65</f>
        <v>18672962075</v>
      </c>
      <c r="E10" s="13">
        <f t="shared" si="4"/>
        <v>0</v>
      </c>
      <c r="F10" s="13">
        <f t="shared" si="4"/>
        <v>54649801437</v>
      </c>
      <c r="G10" s="101">
        <f t="shared" si="4"/>
        <v>45807839089.660004</v>
      </c>
      <c r="H10" s="44">
        <f t="shared" si="4"/>
        <v>8841962347.3400002</v>
      </c>
      <c r="I10" s="14">
        <f t="shared" si="1"/>
        <v>14.984660448894694</v>
      </c>
      <c r="J10" s="15">
        <f t="shared" si="2"/>
        <v>83.820687148272683</v>
      </c>
      <c r="K10" s="8"/>
    </row>
    <row r="11" spans="1:12" ht="12.75" customHeight="1" x14ac:dyDescent="0.2">
      <c r="A11" s="16" t="s">
        <v>6</v>
      </c>
      <c r="B11" s="17" t="s">
        <v>7</v>
      </c>
      <c r="C11" s="18">
        <f>C12+C13</f>
        <v>979123890</v>
      </c>
      <c r="D11" s="18">
        <f t="shared" ref="D11:H11" si="5">D12+D13</f>
        <v>0</v>
      </c>
      <c r="E11" s="18">
        <f t="shared" si="5"/>
        <v>0</v>
      </c>
      <c r="F11" s="18">
        <f t="shared" si="5"/>
        <v>979123890</v>
      </c>
      <c r="G11" s="102">
        <f t="shared" si="5"/>
        <v>463207505.23000002</v>
      </c>
      <c r="H11" s="45">
        <f t="shared" si="5"/>
        <v>515916384.76999998</v>
      </c>
      <c r="I11" s="19">
        <f t="shared" si="1"/>
        <v>0.26847012511041851</v>
      </c>
      <c r="J11" s="20">
        <f t="shared" si="2"/>
        <v>47.308365157957695</v>
      </c>
    </row>
    <row r="12" spans="1:12" ht="12.75" customHeight="1" x14ac:dyDescent="0.2">
      <c r="A12" s="21" t="s">
        <v>8</v>
      </c>
      <c r="B12" s="22" t="s">
        <v>9</v>
      </c>
      <c r="C12" s="23">
        <v>922302086</v>
      </c>
      <c r="D12" s="23">
        <v>0</v>
      </c>
      <c r="E12" s="23">
        <v>0</v>
      </c>
      <c r="F12" s="23">
        <v>922302086</v>
      </c>
      <c r="G12" s="103">
        <v>452602320.04000002</v>
      </c>
      <c r="H12" s="46">
        <v>469699765.95999998</v>
      </c>
      <c r="I12" s="24">
        <f t="shared" si="1"/>
        <v>0.25288991408229244</v>
      </c>
      <c r="J12" s="25">
        <f t="shared" si="2"/>
        <v>49.073110308459178</v>
      </c>
    </row>
    <row r="13" spans="1:12" ht="12.75" customHeight="1" x14ac:dyDescent="0.2">
      <c r="A13" s="21" t="s">
        <v>10</v>
      </c>
      <c r="B13" s="22" t="s">
        <v>11</v>
      </c>
      <c r="C13" s="23">
        <v>56821804</v>
      </c>
      <c r="D13" s="23">
        <v>0</v>
      </c>
      <c r="E13" s="23">
        <v>0</v>
      </c>
      <c r="F13" s="23">
        <v>56821804</v>
      </c>
      <c r="G13" s="103">
        <v>10605185.189999999</v>
      </c>
      <c r="H13" s="46">
        <v>46216618.810000002</v>
      </c>
      <c r="I13" s="24">
        <f t="shared" si="1"/>
        <v>1.5580211028126052E-2</v>
      </c>
      <c r="J13" s="25">
        <f t="shared" si="2"/>
        <v>18.663936101007987</v>
      </c>
    </row>
    <row r="14" spans="1:12" ht="12.75" customHeight="1" x14ac:dyDescent="0.2">
      <c r="A14" s="16" t="s">
        <v>12</v>
      </c>
      <c r="B14" s="17" t="s">
        <v>13</v>
      </c>
      <c r="C14" s="18">
        <f>C15+C16</f>
        <v>11672166627</v>
      </c>
      <c r="D14" s="18">
        <f t="shared" ref="D14:H14" si="6">D15+D16</f>
        <v>0</v>
      </c>
      <c r="E14" s="18">
        <f t="shared" si="6"/>
        <v>0</v>
      </c>
      <c r="F14" s="18">
        <f t="shared" si="6"/>
        <v>11672166627</v>
      </c>
      <c r="G14" s="102">
        <f t="shared" si="6"/>
        <v>14364869839.84</v>
      </c>
      <c r="H14" s="45">
        <f t="shared" si="6"/>
        <v>-2692703212.8400002</v>
      </c>
      <c r="I14" s="26">
        <f t="shared" si="1"/>
        <v>3.20044078861189</v>
      </c>
      <c r="J14" s="27">
        <f t="shared" si="2"/>
        <v>123.06943773927328</v>
      </c>
    </row>
    <row r="15" spans="1:12" ht="12.75" customHeight="1" x14ac:dyDescent="0.2">
      <c r="A15" s="21" t="s">
        <v>14</v>
      </c>
      <c r="B15" s="22" t="s">
        <v>15</v>
      </c>
      <c r="C15" s="23">
        <v>6352253780</v>
      </c>
      <c r="D15" s="23">
        <v>0</v>
      </c>
      <c r="E15" s="23">
        <v>0</v>
      </c>
      <c r="F15" s="23">
        <v>6352253780</v>
      </c>
      <c r="G15" s="103">
        <v>11841536426.629999</v>
      </c>
      <c r="H15" s="46">
        <v>-5489282646.6300001</v>
      </c>
      <c r="I15" s="24">
        <f t="shared" si="1"/>
        <v>1.7417513600344579</v>
      </c>
      <c r="J15" s="25">
        <f t="shared" si="2"/>
        <v>186.41472517853339</v>
      </c>
    </row>
    <row r="16" spans="1:12" ht="12.75" customHeight="1" x14ac:dyDescent="0.2">
      <c r="A16" s="21" t="s">
        <v>16</v>
      </c>
      <c r="B16" s="22" t="s">
        <v>17</v>
      </c>
      <c r="C16" s="23">
        <v>5319912847</v>
      </c>
      <c r="D16" s="23">
        <v>0</v>
      </c>
      <c r="E16" s="23">
        <v>0</v>
      </c>
      <c r="F16" s="23">
        <v>5319912847</v>
      </c>
      <c r="G16" s="103">
        <v>2523333413.21</v>
      </c>
      <c r="H16" s="46">
        <v>2796579433.79</v>
      </c>
      <c r="I16" s="24">
        <f t="shared" si="1"/>
        <v>1.4586894285774321</v>
      </c>
      <c r="J16" s="25">
        <f t="shared" si="2"/>
        <v>47.431856231121451</v>
      </c>
    </row>
    <row r="17" spans="1:10" ht="12.75" customHeight="1" x14ac:dyDescent="0.2">
      <c r="A17" s="16" t="s">
        <v>18</v>
      </c>
      <c r="B17" s="17" t="s">
        <v>19</v>
      </c>
      <c r="C17" s="18">
        <f>C18+C19</f>
        <v>5636595456</v>
      </c>
      <c r="D17" s="18">
        <f>D18+D19</f>
        <v>1230553581</v>
      </c>
      <c r="E17" s="18">
        <f t="shared" ref="E17:H17" si="7">E18+E19</f>
        <v>0</v>
      </c>
      <c r="F17" s="18">
        <f t="shared" si="7"/>
        <v>6867149037</v>
      </c>
      <c r="G17" s="102">
        <f t="shared" si="7"/>
        <v>6016642880.3500004</v>
      </c>
      <c r="H17" s="45">
        <f t="shared" si="7"/>
        <v>850506156.64999998</v>
      </c>
      <c r="I17" s="26">
        <f t="shared" si="1"/>
        <v>1.8829326706707974</v>
      </c>
      <c r="J17" s="27">
        <f t="shared" si="2"/>
        <v>87.614858042726368</v>
      </c>
    </row>
    <row r="18" spans="1:10" ht="12.75" customHeight="1" x14ac:dyDescent="0.2">
      <c r="A18" s="21" t="s">
        <v>20</v>
      </c>
      <c r="B18" s="22" t="s">
        <v>21</v>
      </c>
      <c r="C18" s="23">
        <v>3636595456</v>
      </c>
      <c r="D18" s="23">
        <v>1230553581</v>
      </c>
      <c r="E18" s="23">
        <v>0</v>
      </c>
      <c r="F18" s="23">
        <v>4867149037</v>
      </c>
      <c r="G18" s="103">
        <v>4993767830</v>
      </c>
      <c r="H18" s="46">
        <v>-126618793</v>
      </c>
      <c r="I18" s="24">
        <f t="shared" si="1"/>
        <v>1.3345442024649636</v>
      </c>
      <c r="J18" s="25">
        <f t="shared" si="2"/>
        <v>102.60149816735517</v>
      </c>
    </row>
    <row r="19" spans="1:10" ht="12.75" customHeight="1" x14ac:dyDescent="0.2">
      <c r="A19" s="21" t="s">
        <v>22</v>
      </c>
      <c r="B19" s="22" t="s">
        <v>23</v>
      </c>
      <c r="C19" s="23">
        <v>2000000000</v>
      </c>
      <c r="D19" s="23">
        <v>0</v>
      </c>
      <c r="E19" s="23">
        <v>0</v>
      </c>
      <c r="F19" s="23">
        <v>2000000000</v>
      </c>
      <c r="G19" s="103">
        <v>1022875050.35</v>
      </c>
      <c r="H19" s="46">
        <v>977124949.64999998</v>
      </c>
      <c r="I19" s="24">
        <f t="shared" si="1"/>
        <v>0.54838846820583353</v>
      </c>
      <c r="J19" s="25">
        <f t="shared" si="2"/>
        <v>51.143752517499998</v>
      </c>
    </row>
    <row r="20" spans="1:10" ht="12.75" customHeight="1" x14ac:dyDescent="0.2">
      <c r="A20" s="16" t="s">
        <v>24</v>
      </c>
      <c r="B20" s="17" t="s">
        <v>25</v>
      </c>
      <c r="C20" s="18">
        <f>C21+C22+C23</f>
        <v>4018898968</v>
      </c>
      <c r="D20" s="18">
        <f>D21+D22+D23</f>
        <v>399546730</v>
      </c>
      <c r="E20" s="18">
        <f t="shared" ref="E20:H20" si="8">E21+E22+E23</f>
        <v>0</v>
      </c>
      <c r="F20" s="18">
        <f t="shared" si="8"/>
        <v>4418445698</v>
      </c>
      <c r="G20" s="102">
        <f t="shared" si="8"/>
        <v>4563345887.3199997</v>
      </c>
      <c r="H20" s="45">
        <f t="shared" si="8"/>
        <v>-144900189.31999999</v>
      </c>
      <c r="I20" s="26">
        <f t="shared" si="1"/>
        <v>1.2115123340884373</v>
      </c>
      <c r="J20" s="27">
        <f t="shared" si="2"/>
        <v>103.27943804731126</v>
      </c>
    </row>
    <row r="21" spans="1:10" ht="12.75" customHeight="1" x14ac:dyDescent="0.2">
      <c r="A21" s="21" t="s">
        <v>26</v>
      </c>
      <c r="B21" s="22" t="s">
        <v>27</v>
      </c>
      <c r="C21" s="23">
        <v>2491266622</v>
      </c>
      <c r="D21" s="23">
        <v>0</v>
      </c>
      <c r="E21" s="23">
        <v>0</v>
      </c>
      <c r="F21" s="23">
        <v>2491266622</v>
      </c>
      <c r="G21" s="103">
        <v>2495139396.3200002</v>
      </c>
      <c r="H21" s="46">
        <v>-3872774.32</v>
      </c>
      <c r="I21" s="24">
        <f t="shared" si="1"/>
        <v>0.68309094336545062</v>
      </c>
      <c r="J21" s="25">
        <f t="shared" si="2"/>
        <v>100.15545402831636</v>
      </c>
    </row>
    <row r="22" spans="1:10" ht="12.75" customHeight="1" x14ac:dyDescent="0.2">
      <c r="A22" s="21" t="s">
        <v>28</v>
      </c>
      <c r="B22" s="22" t="s">
        <v>29</v>
      </c>
      <c r="C22" s="23">
        <v>1363723296</v>
      </c>
      <c r="D22" s="23">
        <v>399546730</v>
      </c>
      <c r="E22" s="23">
        <v>0</v>
      </c>
      <c r="F22" s="23">
        <v>1763270026</v>
      </c>
      <c r="G22" s="103">
        <v>1982691961</v>
      </c>
      <c r="H22" s="46">
        <v>-219421935</v>
      </c>
      <c r="I22" s="24">
        <f t="shared" si="1"/>
        <v>0.48347847429570007</v>
      </c>
      <c r="J22" s="25">
        <f t="shared" si="2"/>
        <v>112.44403476294333</v>
      </c>
    </row>
    <row r="23" spans="1:10" ht="12.75" customHeight="1" x14ac:dyDescent="0.2">
      <c r="A23" s="21" t="s">
        <v>30</v>
      </c>
      <c r="B23" s="22" t="s">
        <v>31</v>
      </c>
      <c r="C23" s="23">
        <v>163909050</v>
      </c>
      <c r="D23" s="23">
        <v>0</v>
      </c>
      <c r="E23" s="23">
        <v>0</v>
      </c>
      <c r="F23" s="23">
        <v>163909050</v>
      </c>
      <c r="G23" s="103">
        <v>85514530</v>
      </c>
      <c r="H23" s="46">
        <v>78394520</v>
      </c>
      <c r="I23" s="24">
        <f t="shared" si="1"/>
        <v>4.4942916427286685E-2</v>
      </c>
      <c r="J23" s="25">
        <f t="shared" si="2"/>
        <v>52.17193925533703</v>
      </c>
    </row>
    <row r="24" spans="1:10" ht="12.75" customHeight="1" x14ac:dyDescent="0.2">
      <c r="A24" s="16" t="s">
        <v>32</v>
      </c>
      <c r="B24" s="17" t="s">
        <v>33</v>
      </c>
      <c r="C24" s="18">
        <f>C25</f>
        <v>2656490176</v>
      </c>
      <c r="D24" s="18">
        <f>D25</f>
        <v>0</v>
      </c>
      <c r="E24" s="18">
        <f t="shared" ref="E24:H24" si="9">E25</f>
        <v>0</v>
      </c>
      <c r="F24" s="18">
        <f t="shared" si="9"/>
        <v>2656490176</v>
      </c>
      <c r="G24" s="102">
        <f t="shared" si="9"/>
        <v>997625561.39999998</v>
      </c>
      <c r="H24" s="45">
        <f t="shared" si="9"/>
        <v>1658864614.5999999</v>
      </c>
      <c r="I24" s="19">
        <f t="shared" si="1"/>
        <v>0.72839428921024252</v>
      </c>
      <c r="J24" s="20">
        <f t="shared" si="2"/>
        <v>37.554272566600297</v>
      </c>
    </row>
    <row r="25" spans="1:10" ht="12.75" customHeight="1" x14ac:dyDescent="0.2">
      <c r="A25" s="21" t="s">
        <v>34</v>
      </c>
      <c r="B25" s="22" t="s">
        <v>35</v>
      </c>
      <c r="C25" s="23">
        <v>2656490176</v>
      </c>
      <c r="D25" s="23">
        <v>0</v>
      </c>
      <c r="E25" s="23">
        <v>0</v>
      </c>
      <c r="F25" s="23">
        <v>2656490176</v>
      </c>
      <c r="G25" s="103">
        <v>997625561.39999998</v>
      </c>
      <c r="H25" s="46">
        <v>1658864614.5999999</v>
      </c>
      <c r="I25" s="24">
        <f t="shared" si="1"/>
        <v>0.72839428921024252</v>
      </c>
      <c r="J25" s="25">
        <f t="shared" si="2"/>
        <v>37.554272566600297</v>
      </c>
    </row>
    <row r="26" spans="1:10" ht="25.5" customHeight="1" x14ac:dyDescent="0.2">
      <c r="A26" s="16" t="s">
        <v>36</v>
      </c>
      <c r="B26" s="17" t="s">
        <v>37</v>
      </c>
      <c r="C26" s="18">
        <f>C27+C28+C29+C30+C31+C32+C33+C34+C35+C36+C37+C38+C39+C40+C41+C42+C43+C44+C45+C46+C47+C48</f>
        <v>0</v>
      </c>
      <c r="D26" s="18">
        <f>D27+D28+D29+D30+D31+D32+D33+D34+D35+D36+D37+D38+D39+D40+D41+D42+D43+D44+D45+D46+D47+D48</f>
        <v>13841171803</v>
      </c>
      <c r="E26" s="18">
        <f t="shared" ref="E26:H26" si="10">E27+E28+E29+E30+E31+E32+E33+E34+E35+E36+E37+E38+E39+E40+E41+E42+E43+E44+E45+E46+E47+E48</f>
        <v>0</v>
      </c>
      <c r="F26" s="18">
        <f t="shared" si="10"/>
        <v>13841171803</v>
      </c>
      <c r="G26" s="102">
        <f t="shared" si="10"/>
        <v>5445983642</v>
      </c>
      <c r="H26" s="45">
        <f t="shared" si="10"/>
        <v>8395188161</v>
      </c>
      <c r="I26" s="19">
        <f t="shared" si="1"/>
        <v>3.7951695016104723</v>
      </c>
      <c r="J26" s="20">
        <f t="shared" si="2"/>
        <v>39.346261425781968</v>
      </c>
    </row>
    <row r="27" spans="1:10" ht="22.5" x14ac:dyDescent="0.2">
      <c r="A27" s="21" t="s">
        <v>38</v>
      </c>
      <c r="B27" s="22" t="s">
        <v>39</v>
      </c>
      <c r="C27" s="23">
        <v>0</v>
      </c>
      <c r="D27" s="23">
        <v>0</v>
      </c>
      <c r="E27" s="23">
        <v>0</v>
      </c>
      <c r="F27" s="23">
        <v>0</v>
      </c>
      <c r="G27" s="103">
        <v>0</v>
      </c>
      <c r="H27" s="46">
        <v>0</v>
      </c>
      <c r="I27" s="24">
        <f t="shared" si="1"/>
        <v>0</v>
      </c>
      <c r="J27" s="25"/>
    </row>
    <row r="28" spans="1:10" ht="22.5" x14ac:dyDescent="0.2">
      <c r="A28" s="21" t="s">
        <v>40</v>
      </c>
      <c r="B28" s="22" t="s">
        <v>41</v>
      </c>
      <c r="C28" s="23">
        <v>0</v>
      </c>
      <c r="D28" s="23">
        <v>0</v>
      </c>
      <c r="E28" s="23">
        <v>0</v>
      </c>
      <c r="F28" s="23">
        <v>0</v>
      </c>
      <c r="G28" s="103">
        <v>0</v>
      </c>
      <c r="H28" s="46">
        <v>0</v>
      </c>
      <c r="I28" s="24">
        <f t="shared" si="1"/>
        <v>0</v>
      </c>
      <c r="J28" s="25"/>
    </row>
    <row r="29" spans="1:10" ht="22.5" x14ac:dyDescent="0.2">
      <c r="A29" s="21" t="s">
        <v>42</v>
      </c>
      <c r="B29" s="22" t="s">
        <v>43</v>
      </c>
      <c r="C29" s="23">
        <v>0</v>
      </c>
      <c r="D29" s="23">
        <v>799835490</v>
      </c>
      <c r="E29" s="23">
        <v>0</v>
      </c>
      <c r="F29" s="23">
        <v>799835490</v>
      </c>
      <c r="G29" s="103">
        <v>559884843</v>
      </c>
      <c r="H29" s="46">
        <v>239950647</v>
      </c>
      <c r="I29" s="24">
        <f t="shared" si="1"/>
        <v>0.21931027958888111</v>
      </c>
      <c r="J29" s="25">
        <f t="shared" ref="J29:J60" si="11">(G29/F29)*100</f>
        <v>70</v>
      </c>
    </row>
    <row r="30" spans="1:10" ht="22.5" x14ac:dyDescent="0.2">
      <c r="A30" s="21" t="s">
        <v>44</v>
      </c>
      <c r="B30" s="22" t="s">
        <v>45</v>
      </c>
      <c r="C30" s="23">
        <v>0</v>
      </c>
      <c r="D30" s="23">
        <v>318260000</v>
      </c>
      <c r="E30" s="23">
        <v>0</v>
      </c>
      <c r="F30" s="23">
        <v>318260000</v>
      </c>
      <c r="G30" s="103">
        <v>254608000</v>
      </c>
      <c r="H30" s="46">
        <v>63652000</v>
      </c>
      <c r="I30" s="24">
        <f t="shared" si="1"/>
        <v>8.7265056945594277E-2</v>
      </c>
      <c r="J30" s="25">
        <f t="shared" si="11"/>
        <v>80</v>
      </c>
    </row>
    <row r="31" spans="1:10" ht="22.5" x14ac:dyDescent="0.2">
      <c r="A31" s="21" t="s">
        <v>46</v>
      </c>
      <c r="B31" s="22" t="s">
        <v>47</v>
      </c>
      <c r="C31" s="23">
        <v>0</v>
      </c>
      <c r="D31" s="23">
        <v>665457341</v>
      </c>
      <c r="E31" s="23">
        <v>0</v>
      </c>
      <c r="F31" s="23">
        <v>665457341</v>
      </c>
      <c r="G31" s="103">
        <v>439864359</v>
      </c>
      <c r="H31" s="46">
        <v>225592982</v>
      </c>
      <c r="I31" s="24">
        <f t="shared" si="1"/>
        <v>0.18246456594365851</v>
      </c>
      <c r="J31" s="25">
        <f t="shared" si="11"/>
        <v>66.099557687500209</v>
      </c>
    </row>
    <row r="32" spans="1:10" ht="33.75" x14ac:dyDescent="0.2">
      <c r="A32" s="21" t="s">
        <v>48</v>
      </c>
      <c r="B32" s="22" t="s">
        <v>49</v>
      </c>
      <c r="C32" s="23">
        <v>0</v>
      </c>
      <c r="D32" s="23">
        <v>220400000</v>
      </c>
      <c r="E32" s="23">
        <v>0</v>
      </c>
      <c r="F32" s="23">
        <v>220400000</v>
      </c>
      <c r="G32" s="103">
        <v>154280000</v>
      </c>
      <c r="H32" s="46">
        <v>66120000</v>
      </c>
      <c r="I32" s="24">
        <f t="shared" si="1"/>
        <v>6.0432409196282844E-2</v>
      </c>
      <c r="J32" s="25">
        <f t="shared" si="11"/>
        <v>70</v>
      </c>
    </row>
    <row r="33" spans="1:10" ht="33.75" x14ac:dyDescent="0.2">
      <c r="A33" s="21" t="s">
        <v>50</v>
      </c>
      <c r="B33" s="22" t="s">
        <v>51</v>
      </c>
      <c r="C33" s="23">
        <v>0</v>
      </c>
      <c r="D33" s="23">
        <v>34350528</v>
      </c>
      <c r="E33" s="23">
        <v>0</v>
      </c>
      <c r="F33" s="23">
        <v>34350528</v>
      </c>
      <c r="G33" s="103">
        <v>0</v>
      </c>
      <c r="H33" s="46">
        <v>34350528</v>
      </c>
      <c r="I33" s="24">
        <f t="shared" si="1"/>
        <v>9.418716715990795E-3</v>
      </c>
      <c r="J33" s="25">
        <f t="shared" si="11"/>
        <v>0</v>
      </c>
    </row>
    <row r="34" spans="1:10" ht="22.5" x14ac:dyDescent="0.2">
      <c r="A34" s="21" t="s">
        <v>52</v>
      </c>
      <c r="B34" s="22" t="s">
        <v>53</v>
      </c>
      <c r="C34" s="23">
        <v>0</v>
      </c>
      <c r="D34" s="23">
        <v>623108264</v>
      </c>
      <c r="E34" s="23">
        <v>0</v>
      </c>
      <c r="F34" s="23">
        <v>623108264</v>
      </c>
      <c r="G34" s="103">
        <v>436175785</v>
      </c>
      <c r="H34" s="46">
        <v>186932479</v>
      </c>
      <c r="I34" s="24">
        <f t="shared" si="1"/>
        <v>0.17085269321067803</v>
      </c>
      <c r="J34" s="25">
        <f t="shared" si="11"/>
        <v>70.000000032097148</v>
      </c>
    </row>
    <row r="35" spans="1:10" ht="22.5" x14ac:dyDescent="0.2">
      <c r="A35" s="21" t="s">
        <v>54</v>
      </c>
      <c r="B35" s="22" t="s">
        <v>55</v>
      </c>
      <c r="C35" s="23">
        <v>0</v>
      </c>
      <c r="D35" s="23">
        <v>191150000</v>
      </c>
      <c r="E35" s="23">
        <v>0</v>
      </c>
      <c r="F35" s="23">
        <v>191150000</v>
      </c>
      <c r="G35" s="103">
        <v>95575000</v>
      </c>
      <c r="H35" s="46">
        <v>95575000</v>
      </c>
      <c r="I35" s="24">
        <f t="shared" si="1"/>
        <v>5.241222784877253E-2</v>
      </c>
      <c r="J35" s="25">
        <f t="shared" si="11"/>
        <v>50</v>
      </c>
    </row>
    <row r="36" spans="1:10" ht="22.5" x14ac:dyDescent="0.2">
      <c r="A36" s="21" t="s">
        <v>56</v>
      </c>
      <c r="B36" s="22" t="s">
        <v>57</v>
      </c>
      <c r="C36" s="23">
        <v>0</v>
      </c>
      <c r="D36" s="23">
        <v>335750000</v>
      </c>
      <c r="E36" s="23">
        <v>0</v>
      </c>
      <c r="F36" s="23">
        <v>335750000</v>
      </c>
      <c r="G36" s="103">
        <v>249025000</v>
      </c>
      <c r="H36" s="46">
        <v>86725000</v>
      </c>
      <c r="I36" s="24">
        <f t="shared" si="1"/>
        <v>9.20607141000543E-2</v>
      </c>
      <c r="J36" s="25">
        <f t="shared" si="11"/>
        <v>74.169769173492185</v>
      </c>
    </row>
    <row r="37" spans="1:10" ht="22.5" x14ac:dyDescent="0.2">
      <c r="A37" s="21" t="s">
        <v>58</v>
      </c>
      <c r="B37" s="22" t="s">
        <v>59</v>
      </c>
      <c r="C37" s="23">
        <v>0</v>
      </c>
      <c r="D37" s="23">
        <v>216000000</v>
      </c>
      <c r="E37" s="23">
        <v>0</v>
      </c>
      <c r="F37" s="23">
        <v>216000000</v>
      </c>
      <c r="G37" s="103">
        <v>216000000</v>
      </c>
      <c r="H37" s="46">
        <v>0</v>
      </c>
      <c r="I37" s="24">
        <f t="shared" si="1"/>
        <v>5.9225954566230012E-2</v>
      </c>
      <c r="J37" s="25">
        <f t="shared" si="11"/>
        <v>100</v>
      </c>
    </row>
    <row r="38" spans="1:10" ht="22.5" x14ac:dyDescent="0.2">
      <c r="A38" s="21" t="s">
        <v>60</v>
      </c>
      <c r="B38" s="22" t="s">
        <v>61</v>
      </c>
      <c r="C38" s="23">
        <v>0</v>
      </c>
      <c r="D38" s="23">
        <v>327035030</v>
      </c>
      <c r="E38" s="23">
        <v>0</v>
      </c>
      <c r="F38" s="23">
        <v>327035030</v>
      </c>
      <c r="G38" s="103">
        <v>331035030</v>
      </c>
      <c r="H38" s="46">
        <v>-4000000</v>
      </c>
      <c r="I38" s="24">
        <f t="shared" si="1"/>
        <v>8.9671119575674391E-2</v>
      </c>
      <c r="J38" s="25">
        <f t="shared" si="11"/>
        <v>101.22311056402735</v>
      </c>
    </row>
    <row r="39" spans="1:10" ht="22.5" x14ac:dyDescent="0.2">
      <c r="A39" s="21" t="s">
        <v>62</v>
      </c>
      <c r="B39" s="22" t="s">
        <v>63</v>
      </c>
      <c r="C39" s="23">
        <v>0</v>
      </c>
      <c r="D39" s="23">
        <v>355000000</v>
      </c>
      <c r="E39" s="23">
        <v>0</v>
      </c>
      <c r="F39" s="23">
        <v>355000000</v>
      </c>
      <c r="G39" s="103">
        <v>319500000</v>
      </c>
      <c r="H39" s="46">
        <v>35500000</v>
      </c>
      <c r="I39" s="24">
        <f t="shared" si="1"/>
        <v>9.7338953106535439E-2</v>
      </c>
      <c r="J39" s="25">
        <f t="shared" si="11"/>
        <v>90</v>
      </c>
    </row>
    <row r="40" spans="1:10" ht="33.75" x14ac:dyDescent="0.2">
      <c r="A40" s="21" t="s">
        <v>64</v>
      </c>
      <c r="B40" s="22" t="s">
        <v>65</v>
      </c>
      <c r="C40" s="23">
        <v>0</v>
      </c>
      <c r="D40" s="23">
        <v>1000000000</v>
      </c>
      <c r="E40" s="23">
        <v>0</v>
      </c>
      <c r="F40" s="23">
        <v>1000000000</v>
      </c>
      <c r="G40" s="103">
        <v>1000000000</v>
      </c>
      <c r="H40" s="46">
        <v>0</v>
      </c>
      <c r="I40" s="24">
        <f t="shared" ref="I40:I71" si="12">(F40/364704970282)*100</f>
        <v>0.27419423410291677</v>
      </c>
      <c r="J40" s="25">
        <f t="shared" si="11"/>
        <v>100</v>
      </c>
    </row>
    <row r="41" spans="1:10" ht="33.75" x14ac:dyDescent="0.2">
      <c r="A41" s="21" t="s">
        <v>66</v>
      </c>
      <c r="B41" s="22" t="s">
        <v>67</v>
      </c>
      <c r="C41" s="23">
        <v>0</v>
      </c>
      <c r="D41" s="23">
        <v>224500561</v>
      </c>
      <c r="E41" s="23">
        <v>0</v>
      </c>
      <c r="F41" s="23">
        <v>224500561</v>
      </c>
      <c r="G41" s="103">
        <v>179600448</v>
      </c>
      <c r="H41" s="46">
        <v>44900113</v>
      </c>
      <c r="I41" s="24">
        <f t="shared" si="12"/>
        <v>6.1556759379070139E-2</v>
      </c>
      <c r="J41" s="25">
        <f t="shared" si="11"/>
        <v>79.999999643653453</v>
      </c>
    </row>
    <row r="42" spans="1:10" ht="33.75" x14ac:dyDescent="0.2">
      <c r="A42" s="21" t="s">
        <v>68</v>
      </c>
      <c r="B42" s="22" t="s">
        <v>69</v>
      </c>
      <c r="C42" s="23">
        <v>0</v>
      </c>
      <c r="D42" s="23">
        <v>600000000</v>
      </c>
      <c r="E42" s="23">
        <v>0</v>
      </c>
      <c r="F42" s="23">
        <v>600000000</v>
      </c>
      <c r="G42" s="103">
        <v>300000000</v>
      </c>
      <c r="H42" s="46">
        <v>300000000</v>
      </c>
      <c r="I42" s="24">
        <f t="shared" si="12"/>
        <v>0.16451654046175004</v>
      </c>
      <c r="J42" s="25">
        <f t="shared" si="11"/>
        <v>50</v>
      </c>
    </row>
    <row r="43" spans="1:10" ht="22.5" x14ac:dyDescent="0.2">
      <c r="A43" s="21" t="s">
        <v>70</v>
      </c>
      <c r="B43" s="22" t="s">
        <v>71</v>
      </c>
      <c r="C43" s="23">
        <v>0</v>
      </c>
      <c r="D43" s="23">
        <v>1426661299</v>
      </c>
      <c r="E43" s="23">
        <v>0</v>
      </c>
      <c r="F43" s="23">
        <v>1426661299</v>
      </c>
      <c r="G43" s="103">
        <v>550664520</v>
      </c>
      <c r="H43" s="46">
        <v>875996779</v>
      </c>
      <c r="I43" s="24">
        <f t="shared" si="12"/>
        <v>0.39118230220357725</v>
      </c>
      <c r="J43" s="25">
        <f t="shared" si="11"/>
        <v>38.598125594770202</v>
      </c>
    </row>
    <row r="44" spans="1:10" ht="22.5" x14ac:dyDescent="0.2">
      <c r="A44" s="21" t="s">
        <v>72</v>
      </c>
      <c r="B44" s="22" t="s">
        <v>73</v>
      </c>
      <c r="C44" s="23">
        <v>0</v>
      </c>
      <c r="D44" s="23">
        <v>40872000</v>
      </c>
      <c r="E44" s="23">
        <v>0</v>
      </c>
      <c r="F44" s="23">
        <v>40872000</v>
      </c>
      <c r="G44" s="103">
        <v>20436000</v>
      </c>
      <c r="H44" s="46">
        <v>20436000</v>
      </c>
      <c r="I44" s="24">
        <f t="shared" si="12"/>
        <v>1.1206866736254413E-2</v>
      </c>
      <c r="J44" s="25">
        <f t="shared" si="11"/>
        <v>50</v>
      </c>
    </row>
    <row r="45" spans="1:10" ht="67.5" x14ac:dyDescent="0.2">
      <c r="A45" s="21" t="s">
        <v>74</v>
      </c>
      <c r="B45" s="22" t="s">
        <v>75</v>
      </c>
      <c r="C45" s="23">
        <v>0</v>
      </c>
      <c r="D45" s="23">
        <v>40950000</v>
      </c>
      <c r="E45" s="23">
        <v>0</v>
      </c>
      <c r="F45" s="23">
        <v>40950000</v>
      </c>
      <c r="G45" s="103">
        <v>31343625</v>
      </c>
      <c r="H45" s="46">
        <v>9606375</v>
      </c>
      <c r="I45" s="24">
        <f t="shared" si="12"/>
        <v>1.1228253886514441E-2</v>
      </c>
      <c r="J45" s="25">
        <f t="shared" si="11"/>
        <v>76.541208791208788</v>
      </c>
    </row>
    <row r="46" spans="1:10" ht="22.5" x14ac:dyDescent="0.2">
      <c r="A46" s="21" t="s">
        <v>76</v>
      </c>
      <c r="B46" s="22" t="s">
        <v>77</v>
      </c>
      <c r="C46" s="23">
        <v>0</v>
      </c>
      <c r="D46" s="23">
        <v>6000000000</v>
      </c>
      <c r="E46" s="23">
        <v>0</v>
      </c>
      <c r="F46" s="23">
        <v>6000000000</v>
      </c>
      <c r="G46" s="103">
        <v>0</v>
      </c>
      <c r="H46" s="46">
        <v>6000000000</v>
      </c>
      <c r="I46" s="24">
        <f t="shared" si="12"/>
        <v>1.6451654046175004</v>
      </c>
      <c r="J46" s="25">
        <f t="shared" si="11"/>
        <v>0</v>
      </c>
    </row>
    <row r="47" spans="1:10" ht="33.75" x14ac:dyDescent="0.2">
      <c r="A47" s="21" t="s">
        <v>78</v>
      </c>
      <c r="B47" s="22" t="s">
        <v>79</v>
      </c>
      <c r="C47" s="23">
        <v>0</v>
      </c>
      <c r="D47" s="23">
        <v>318001290</v>
      </c>
      <c r="E47" s="23">
        <v>0</v>
      </c>
      <c r="F47" s="23">
        <v>318001290</v>
      </c>
      <c r="G47" s="103">
        <v>254401032</v>
      </c>
      <c r="H47" s="46">
        <v>63600258</v>
      </c>
      <c r="I47" s="24">
        <f t="shared" si="12"/>
        <v>8.7194120155289517E-2</v>
      </c>
      <c r="J47" s="25">
        <f t="shared" si="11"/>
        <v>80</v>
      </c>
    </row>
    <row r="48" spans="1:10" ht="22.5" x14ac:dyDescent="0.2">
      <c r="A48" s="21" t="s">
        <v>80</v>
      </c>
      <c r="B48" s="22" t="s">
        <v>81</v>
      </c>
      <c r="C48" s="23">
        <v>0</v>
      </c>
      <c r="D48" s="23">
        <v>103840000</v>
      </c>
      <c r="E48" s="23">
        <v>0</v>
      </c>
      <c r="F48" s="23">
        <v>103840000</v>
      </c>
      <c r="G48" s="103">
        <v>53590000</v>
      </c>
      <c r="H48" s="46">
        <v>50250000</v>
      </c>
      <c r="I48" s="24">
        <f t="shared" si="12"/>
        <v>2.8472329269246876E-2</v>
      </c>
      <c r="J48" s="25">
        <f t="shared" si="11"/>
        <v>51.608243451463785</v>
      </c>
    </row>
    <row r="49" spans="1:10" ht="12.75" customHeight="1" x14ac:dyDescent="0.2">
      <c r="A49" s="16" t="s">
        <v>82</v>
      </c>
      <c r="B49" s="17" t="s">
        <v>83</v>
      </c>
      <c r="C49" s="18">
        <f>C50+C51+C52+C53+C54+C55</f>
        <v>1697955947</v>
      </c>
      <c r="D49" s="18">
        <f>D50+D51+D52+D53+D54+D55</f>
        <v>479650981</v>
      </c>
      <c r="E49" s="18">
        <f t="shared" ref="E49:H49" si="13">E50+E51+E52+E53+E54+E55</f>
        <v>0</v>
      </c>
      <c r="F49" s="18">
        <f t="shared" si="13"/>
        <v>2177606928</v>
      </c>
      <c r="G49" s="102">
        <f t="shared" si="13"/>
        <v>1042659051</v>
      </c>
      <c r="H49" s="45">
        <f t="shared" si="13"/>
        <v>1134947877</v>
      </c>
      <c r="I49" s="19">
        <f t="shared" si="12"/>
        <v>0.59708726380016541</v>
      </c>
      <c r="J49" s="20">
        <f t="shared" si="11"/>
        <v>47.880957650957654</v>
      </c>
    </row>
    <row r="50" spans="1:10" ht="12.75" customHeight="1" x14ac:dyDescent="0.2">
      <c r="A50" s="21" t="s">
        <v>84</v>
      </c>
      <c r="B50" s="22" t="s">
        <v>85</v>
      </c>
      <c r="C50" s="23">
        <v>1185559983</v>
      </c>
      <c r="D50" s="23">
        <v>181236181</v>
      </c>
      <c r="E50" s="23">
        <v>0</v>
      </c>
      <c r="F50" s="23">
        <v>1366796164</v>
      </c>
      <c r="G50" s="103">
        <v>340603927</v>
      </c>
      <c r="H50" s="46">
        <v>1026192237</v>
      </c>
      <c r="I50" s="24">
        <f t="shared" si="12"/>
        <v>0.37476762736278457</v>
      </c>
      <c r="J50" s="25">
        <f t="shared" si="11"/>
        <v>24.919877299275186</v>
      </c>
    </row>
    <row r="51" spans="1:10" ht="12.75" customHeight="1" x14ac:dyDescent="0.2">
      <c r="A51" s="21" t="s">
        <v>86</v>
      </c>
      <c r="B51" s="22" t="s">
        <v>87</v>
      </c>
      <c r="C51" s="23">
        <v>65563620</v>
      </c>
      <c r="D51" s="23">
        <v>0</v>
      </c>
      <c r="E51" s="23">
        <v>0</v>
      </c>
      <c r="F51" s="23">
        <v>65563620</v>
      </c>
      <c r="G51" s="103">
        <v>26368000</v>
      </c>
      <c r="H51" s="46">
        <v>39195620</v>
      </c>
      <c r="I51" s="24">
        <f t="shared" si="12"/>
        <v>1.7977166570914672E-2</v>
      </c>
      <c r="J51" s="25">
        <f t="shared" si="11"/>
        <v>40.217425456373519</v>
      </c>
    </row>
    <row r="52" spans="1:10" ht="12.75" customHeight="1" x14ac:dyDescent="0.2">
      <c r="A52" s="21" t="s">
        <v>88</v>
      </c>
      <c r="B52" s="22" t="s">
        <v>89</v>
      </c>
      <c r="C52" s="23">
        <v>109272700</v>
      </c>
      <c r="D52" s="23">
        <v>89198600</v>
      </c>
      <c r="E52" s="23">
        <v>0</v>
      </c>
      <c r="F52" s="23">
        <v>198471300</v>
      </c>
      <c r="G52" s="103">
        <v>199139000</v>
      </c>
      <c r="H52" s="46">
        <v>-667700</v>
      </c>
      <c r="I52" s="24">
        <f t="shared" si="12"/>
        <v>5.441968609491022E-2</v>
      </c>
      <c r="J52" s="25">
        <f t="shared" si="11"/>
        <v>100.33642143725568</v>
      </c>
    </row>
    <row r="53" spans="1:10" ht="12.75" customHeight="1" x14ac:dyDescent="0.2">
      <c r="A53" s="21" t="s">
        <v>90</v>
      </c>
      <c r="B53" s="22" t="s">
        <v>91</v>
      </c>
      <c r="C53" s="23">
        <v>270985172</v>
      </c>
      <c r="D53" s="23">
        <v>0</v>
      </c>
      <c r="E53" s="23">
        <v>0</v>
      </c>
      <c r="F53" s="23">
        <v>270985172</v>
      </c>
      <c r="G53" s="103">
        <v>309399650</v>
      </c>
      <c r="H53" s="46">
        <v>-38414478</v>
      </c>
      <c r="I53" s="24">
        <f t="shared" si="12"/>
        <v>7.4302571689787156E-2</v>
      </c>
      <c r="J53" s="25">
        <f t="shared" si="11"/>
        <v>114.17585977730175</v>
      </c>
    </row>
    <row r="54" spans="1:10" ht="12.75" customHeight="1" x14ac:dyDescent="0.2">
      <c r="A54" s="21" t="s">
        <v>92</v>
      </c>
      <c r="B54" s="22" t="s">
        <v>93</v>
      </c>
      <c r="C54" s="23">
        <v>55647202</v>
      </c>
      <c r="D54" s="23">
        <v>209216200</v>
      </c>
      <c r="E54" s="23">
        <v>0</v>
      </c>
      <c r="F54" s="23">
        <v>264863402</v>
      </c>
      <c r="G54" s="103">
        <v>167148474</v>
      </c>
      <c r="H54" s="46">
        <v>97714928</v>
      </c>
      <c r="I54" s="24">
        <f t="shared" si="12"/>
        <v>7.2624017653282941E-2</v>
      </c>
      <c r="J54" s="25">
        <f t="shared" si="11"/>
        <v>63.107425464541912</v>
      </c>
    </row>
    <row r="55" spans="1:10" ht="12.75" customHeight="1" x14ac:dyDescent="0.2">
      <c r="A55" s="21" t="s">
        <v>94</v>
      </c>
      <c r="B55" s="22" t="s">
        <v>95</v>
      </c>
      <c r="C55" s="23">
        <v>10927270</v>
      </c>
      <c r="D55" s="23">
        <v>0</v>
      </c>
      <c r="E55" s="23">
        <v>0</v>
      </c>
      <c r="F55" s="23">
        <v>10927270</v>
      </c>
      <c r="G55" s="103">
        <v>0</v>
      </c>
      <c r="H55" s="46">
        <v>10927270</v>
      </c>
      <c r="I55" s="24">
        <f t="shared" si="12"/>
        <v>2.9961944284857787E-3</v>
      </c>
      <c r="J55" s="25">
        <f t="shared" si="11"/>
        <v>0</v>
      </c>
    </row>
    <row r="56" spans="1:10" ht="12.75" customHeight="1" x14ac:dyDescent="0.2">
      <c r="A56" s="16" t="s">
        <v>96</v>
      </c>
      <c r="B56" s="17" t="s">
        <v>97</v>
      </c>
      <c r="C56" s="18">
        <f>C57+C58+C59+C60</f>
        <v>139370888</v>
      </c>
      <c r="D56" s="18">
        <f>D57+D58+D59+D60</f>
        <v>2648000</v>
      </c>
      <c r="E56" s="18">
        <f t="shared" ref="E56:H56" si="14">E57+E58+E59+E60</f>
        <v>0</v>
      </c>
      <c r="F56" s="18">
        <f t="shared" si="14"/>
        <v>142018888</v>
      </c>
      <c r="G56" s="102">
        <f t="shared" si="14"/>
        <v>58849433</v>
      </c>
      <c r="H56" s="45">
        <f t="shared" si="14"/>
        <v>83169455</v>
      </c>
      <c r="I56" s="19">
        <f t="shared" si="12"/>
        <v>3.8940760223307912E-2</v>
      </c>
      <c r="J56" s="20">
        <f t="shared" si="11"/>
        <v>41.437750871560127</v>
      </c>
    </row>
    <row r="57" spans="1:10" ht="12.75" customHeight="1" x14ac:dyDescent="0.2">
      <c r="A57" s="21" t="s">
        <v>98</v>
      </c>
      <c r="B57" s="22" t="s">
        <v>99</v>
      </c>
      <c r="C57" s="23">
        <v>16390905</v>
      </c>
      <c r="D57" s="23">
        <v>0</v>
      </c>
      <c r="E57" s="23">
        <v>0</v>
      </c>
      <c r="F57" s="23">
        <v>16390905</v>
      </c>
      <c r="G57" s="103">
        <v>834000</v>
      </c>
      <c r="H57" s="46">
        <v>15556905</v>
      </c>
      <c r="I57" s="24">
        <f t="shared" si="12"/>
        <v>4.4942916427286681E-3</v>
      </c>
      <c r="J57" s="25">
        <f t="shared" si="11"/>
        <v>5.0881876260035677</v>
      </c>
    </row>
    <row r="58" spans="1:10" ht="12.75" customHeight="1" x14ac:dyDescent="0.2">
      <c r="A58" s="21" t="s">
        <v>100</v>
      </c>
      <c r="B58" s="22" t="s">
        <v>101</v>
      </c>
      <c r="C58" s="23">
        <v>101125443</v>
      </c>
      <c r="D58" s="23">
        <v>0</v>
      </c>
      <c r="E58" s="23">
        <v>0</v>
      </c>
      <c r="F58" s="23">
        <v>101125443</v>
      </c>
      <c r="G58" s="103">
        <v>58015433</v>
      </c>
      <c r="H58" s="46">
        <v>43110010</v>
      </c>
      <c r="I58" s="24">
        <f t="shared" si="12"/>
        <v>2.7728013391703162E-2</v>
      </c>
      <c r="J58" s="25">
        <f t="shared" si="11"/>
        <v>57.369768951222298</v>
      </c>
    </row>
    <row r="59" spans="1:10" ht="12.75" customHeight="1" x14ac:dyDescent="0.2">
      <c r="A59" s="21" t="s">
        <v>102</v>
      </c>
      <c r="B59" s="22" t="s">
        <v>103</v>
      </c>
      <c r="C59" s="23">
        <v>21854540</v>
      </c>
      <c r="D59" s="23">
        <v>0</v>
      </c>
      <c r="E59" s="23">
        <v>0</v>
      </c>
      <c r="F59" s="23">
        <v>21854540</v>
      </c>
      <c r="G59" s="103">
        <v>0</v>
      </c>
      <c r="H59" s="46">
        <v>21854540</v>
      </c>
      <c r="I59" s="24">
        <f t="shared" si="12"/>
        <v>5.9923888569715575E-3</v>
      </c>
      <c r="J59" s="25">
        <f t="shared" si="11"/>
        <v>0</v>
      </c>
    </row>
    <row r="60" spans="1:10" ht="12.75" customHeight="1" x14ac:dyDescent="0.2">
      <c r="A60" s="21" t="s">
        <v>104</v>
      </c>
      <c r="B60" s="22" t="s">
        <v>105</v>
      </c>
      <c r="C60" s="23">
        <v>0</v>
      </c>
      <c r="D60" s="23">
        <v>2648000</v>
      </c>
      <c r="E60" s="23">
        <v>0</v>
      </c>
      <c r="F60" s="23">
        <v>2648000</v>
      </c>
      <c r="G60" s="103">
        <v>0</v>
      </c>
      <c r="H60" s="46">
        <v>2648000</v>
      </c>
      <c r="I60" s="24">
        <f t="shared" si="12"/>
        <v>7.2606633190452354E-4</v>
      </c>
      <c r="J60" s="25">
        <f t="shared" si="11"/>
        <v>0</v>
      </c>
    </row>
    <row r="61" spans="1:10" ht="12.75" customHeight="1" x14ac:dyDescent="0.2">
      <c r="A61" s="16" t="s">
        <v>106</v>
      </c>
      <c r="B61" s="17" t="s">
        <v>107</v>
      </c>
      <c r="C61" s="18">
        <f>C62+C63+C64</f>
        <v>576237410</v>
      </c>
      <c r="D61" s="18">
        <f>D62+D63+D64</f>
        <v>365455002</v>
      </c>
      <c r="E61" s="18">
        <f t="shared" ref="E61:H61" si="15">E62+E63+E64</f>
        <v>0</v>
      </c>
      <c r="F61" s="18">
        <f t="shared" si="15"/>
        <v>941692412</v>
      </c>
      <c r="G61" s="102">
        <f t="shared" si="15"/>
        <v>737149382</v>
      </c>
      <c r="H61" s="45">
        <f t="shared" si="15"/>
        <v>204543030</v>
      </c>
      <c r="I61" s="19">
        <f t="shared" si="12"/>
        <v>0.25820662966886831</v>
      </c>
      <c r="J61" s="20">
        <f t="shared" ref="J61:J92" si="16">(G61/F61)*100</f>
        <v>78.279210133425181</v>
      </c>
    </row>
    <row r="62" spans="1:10" ht="12.75" customHeight="1" x14ac:dyDescent="0.2">
      <c r="A62" s="21" t="s">
        <v>108</v>
      </c>
      <c r="B62" s="22" t="s">
        <v>109</v>
      </c>
      <c r="C62" s="23">
        <v>102279247</v>
      </c>
      <c r="D62" s="23">
        <v>0</v>
      </c>
      <c r="E62" s="23">
        <v>0</v>
      </c>
      <c r="F62" s="23">
        <v>102279247</v>
      </c>
      <c r="G62" s="103">
        <v>192000</v>
      </c>
      <c r="H62" s="46">
        <v>102087247</v>
      </c>
      <c r="I62" s="24">
        <f t="shared" si="12"/>
        <v>2.8044379795788044E-2</v>
      </c>
      <c r="J62" s="25">
        <f t="shared" si="16"/>
        <v>0.18772136638823708</v>
      </c>
    </row>
    <row r="63" spans="1:10" ht="12.75" customHeight="1" x14ac:dyDescent="0.2">
      <c r="A63" s="21" t="s">
        <v>110</v>
      </c>
      <c r="B63" s="22" t="s">
        <v>111</v>
      </c>
      <c r="C63" s="23">
        <v>452398603</v>
      </c>
      <c r="D63" s="23">
        <v>365225052</v>
      </c>
      <c r="E63" s="23">
        <v>0</v>
      </c>
      <c r="F63" s="23">
        <v>817623655</v>
      </c>
      <c r="G63" s="103">
        <v>736957382</v>
      </c>
      <c r="H63" s="46">
        <v>80666273</v>
      </c>
      <c r="I63" s="24">
        <f t="shared" si="12"/>
        <v>0.2241876918671524</v>
      </c>
      <c r="J63" s="25">
        <f t="shared" si="16"/>
        <v>90.134058315619541</v>
      </c>
    </row>
    <row r="64" spans="1:10" x14ac:dyDescent="0.2">
      <c r="A64" s="21" t="s">
        <v>112</v>
      </c>
      <c r="B64" s="22" t="s">
        <v>113</v>
      </c>
      <c r="C64" s="23">
        <v>21559560</v>
      </c>
      <c r="D64" s="23">
        <v>229950</v>
      </c>
      <c r="E64" s="23">
        <v>0</v>
      </c>
      <c r="F64" s="23">
        <v>21789510</v>
      </c>
      <c r="G64" s="103">
        <v>0</v>
      </c>
      <c r="H64" s="46">
        <v>21789510</v>
      </c>
      <c r="I64" s="24">
        <f t="shared" si="12"/>
        <v>5.9745580059278455E-3</v>
      </c>
      <c r="J64" s="25">
        <f t="shared" si="16"/>
        <v>0</v>
      </c>
    </row>
    <row r="65" spans="1:10" ht="12.75" customHeight="1" x14ac:dyDescent="0.2">
      <c r="A65" s="16" t="s">
        <v>114</v>
      </c>
      <c r="B65" s="17" t="s">
        <v>115</v>
      </c>
      <c r="C65" s="18">
        <f>C66+C67</f>
        <v>8600000000</v>
      </c>
      <c r="D65" s="18">
        <f>D66+D67</f>
        <v>2353935978</v>
      </c>
      <c r="E65" s="18">
        <f t="shared" ref="E65:H65" si="17">E66+E67</f>
        <v>0</v>
      </c>
      <c r="F65" s="18">
        <f t="shared" si="17"/>
        <v>10953935978</v>
      </c>
      <c r="G65" s="102">
        <f t="shared" si="17"/>
        <v>12117505907.52</v>
      </c>
      <c r="H65" s="45">
        <f t="shared" si="17"/>
        <v>-1163569929.52</v>
      </c>
      <c r="I65" s="19">
        <f t="shared" si="12"/>
        <v>3.0035060859000944</v>
      </c>
      <c r="J65" s="20">
        <f t="shared" si="16"/>
        <v>110.62239118301336</v>
      </c>
    </row>
    <row r="66" spans="1:10" ht="22.5" x14ac:dyDescent="0.2">
      <c r="A66" s="21" t="s">
        <v>116</v>
      </c>
      <c r="B66" s="22" t="s">
        <v>117</v>
      </c>
      <c r="C66" s="23">
        <v>8000000000</v>
      </c>
      <c r="D66" s="23">
        <v>2353935978</v>
      </c>
      <c r="E66" s="23">
        <v>0</v>
      </c>
      <c r="F66" s="23">
        <v>10353935978</v>
      </c>
      <c r="G66" s="103">
        <v>9394250222.4099998</v>
      </c>
      <c r="H66" s="46">
        <v>959685755.59000003</v>
      </c>
      <c r="I66" s="24">
        <f t="shared" si="12"/>
        <v>2.838989545438344</v>
      </c>
      <c r="J66" s="25">
        <f t="shared" si="16"/>
        <v>90.731198670446318</v>
      </c>
    </row>
    <row r="67" spans="1:10" x14ac:dyDescent="0.2">
      <c r="A67" s="21" t="s">
        <v>118</v>
      </c>
      <c r="B67" s="22" t="s">
        <v>119</v>
      </c>
      <c r="C67" s="23">
        <v>600000000</v>
      </c>
      <c r="D67" s="23">
        <v>0</v>
      </c>
      <c r="E67" s="23">
        <v>0</v>
      </c>
      <c r="F67" s="23">
        <v>600000000</v>
      </c>
      <c r="G67" s="103">
        <v>2723255685.1100001</v>
      </c>
      <c r="H67" s="46">
        <v>-2123255685.1099999</v>
      </c>
      <c r="I67" s="24">
        <f t="shared" si="12"/>
        <v>0.16451654046175004</v>
      </c>
      <c r="J67" s="25">
        <f t="shared" si="16"/>
        <v>453.87594751833331</v>
      </c>
    </row>
    <row r="68" spans="1:10" ht="12.75" customHeight="1" x14ac:dyDescent="0.2">
      <c r="A68" s="11" t="s">
        <v>120</v>
      </c>
      <c r="B68" s="12" t="s">
        <v>121</v>
      </c>
      <c r="C68" s="13">
        <f>C69+C80+C82+C84</f>
        <v>4214718419</v>
      </c>
      <c r="D68" s="13">
        <f t="shared" ref="D68:H68" si="18">D69+D80+D82+D84</f>
        <v>56810373393</v>
      </c>
      <c r="E68" s="13">
        <f t="shared" si="18"/>
        <v>0</v>
      </c>
      <c r="F68" s="13">
        <f t="shared" si="18"/>
        <v>61025091812</v>
      </c>
      <c r="G68" s="101">
        <f t="shared" si="18"/>
        <v>53363822311.43</v>
      </c>
      <c r="H68" s="44">
        <f t="shared" si="18"/>
        <v>7661269500.5700006</v>
      </c>
      <c r="I68" s="14">
        <f t="shared" si="12"/>
        <v>16.732728310451517</v>
      </c>
      <c r="J68" s="15">
        <f t="shared" si="16"/>
        <v>87.445705900497344</v>
      </c>
    </row>
    <row r="69" spans="1:10" ht="12.75" customHeight="1" x14ac:dyDescent="0.2">
      <c r="A69" s="16" t="s">
        <v>122</v>
      </c>
      <c r="B69" s="17" t="s">
        <v>123</v>
      </c>
      <c r="C69" s="18">
        <f>C70+C71+C72+C73+C74+C75+C76+C77+C78+C79</f>
        <v>1770594131</v>
      </c>
      <c r="D69" s="18">
        <f>D70+D71+D72+D73+D74+D75+D76+D77+D78+D79</f>
        <v>56014758568</v>
      </c>
      <c r="E69" s="18">
        <f t="shared" ref="E69:H69" si="19">E70+E71+E72+E73+E74+E75+E76+E77+E78+E79</f>
        <v>0</v>
      </c>
      <c r="F69" s="18">
        <f t="shared" si="19"/>
        <v>57785352699</v>
      </c>
      <c r="G69" s="102">
        <f t="shared" si="19"/>
        <v>50332482172.32</v>
      </c>
      <c r="H69" s="45">
        <f t="shared" si="19"/>
        <v>7452870526.6800003</v>
      </c>
      <c r="I69" s="19">
        <f t="shared" si="12"/>
        <v>15.844410525669216</v>
      </c>
      <c r="J69" s="20">
        <f t="shared" si="16"/>
        <v>87.102491931646583</v>
      </c>
    </row>
    <row r="70" spans="1:10" ht="22.5" x14ac:dyDescent="0.2">
      <c r="A70" s="21" t="s">
        <v>124</v>
      </c>
      <c r="B70" s="22" t="s">
        <v>125</v>
      </c>
      <c r="C70" s="28">
        <v>1770594131</v>
      </c>
      <c r="D70" s="23">
        <v>3967080226</v>
      </c>
      <c r="E70" s="23">
        <v>0</v>
      </c>
      <c r="F70" s="23">
        <v>5737674357</v>
      </c>
      <c r="G70" s="103">
        <v>5737674357</v>
      </c>
      <c r="H70" s="46">
        <v>0</v>
      </c>
      <c r="I70" s="24">
        <f t="shared" si="12"/>
        <v>1.5732372258495602</v>
      </c>
      <c r="J70" s="25">
        <f t="shared" si="16"/>
        <v>100</v>
      </c>
    </row>
    <row r="71" spans="1:10" x14ac:dyDescent="0.2">
      <c r="A71" s="21" t="s">
        <v>126</v>
      </c>
      <c r="B71" s="22" t="s">
        <v>127</v>
      </c>
      <c r="C71" s="23">
        <v>0</v>
      </c>
      <c r="D71" s="23">
        <v>27038188592</v>
      </c>
      <c r="E71" s="23">
        <v>0</v>
      </c>
      <c r="F71" s="23">
        <v>27038188592</v>
      </c>
      <c r="G71" s="103">
        <v>27038188592</v>
      </c>
      <c r="H71" s="46">
        <v>0</v>
      </c>
      <c r="I71" s="24">
        <f t="shared" si="12"/>
        <v>7.4137154125136604</v>
      </c>
      <c r="J71" s="25">
        <f t="shared" si="16"/>
        <v>100</v>
      </c>
    </row>
    <row r="72" spans="1:10" ht="12.75" customHeight="1" x14ac:dyDescent="0.2">
      <c r="A72" s="21" t="s">
        <v>128</v>
      </c>
      <c r="B72" s="22" t="s">
        <v>129</v>
      </c>
      <c r="C72" s="23">
        <v>0</v>
      </c>
      <c r="D72" s="23">
        <v>4520825487</v>
      </c>
      <c r="E72" s="23">
        <v>0</v>
      </c>
      <c r="F72" s="23">
        <v>4520825487</v>
      </c>
      <c r="G72" s="103">
        <v>4520825487</v>
      </c>
      <c r="H72" s="46">
        <v>0</v>
      </c>
      <c r="I72" s="24">
        <f t="shared" ref="I72:I103" si="20">(F72/364704970282)*100</f>
        <v>1.2395842819209106</v>
      </c>
      <c r="J72" s="25">
        <f t="shared" si="16"/>
        <v>100</v>
      </c>
    </row>
    <row r="73" spans="1:10" ht="22.5" x14ac:dyDescent="0.2">
      <c r="A73" s="21" t="s">
        <v>130</v>
      </c>
      <c r="B73" s="22" t="s">
        <v>131</v>
      </c>
      <c r="C73" s="23">
        <v>0</v>
      </c>
      <c r="D73" s="23">
        <v>1235630032</v>
      </c>
      <c r="E73" s="23">
        <v>0</v>
      </c>
      <c r="F73" s="23">
        <v>1235630032</v>
      </c>
      <c r="G73" s="103">
        <v>1235630032</v>
      </c>
      <c r="H73" s="46">
        <v>0</v>
      </c>
      <c r="I73" s="24">
        <f t="shared" si="20"/>
        <v>0.33880263025880253</v>
      </c>
      <c r="J73" s="25">
        <f t="shared" si="16"/>
        <v>100</v>
      </c>
    </row>
    <row r="74" spans="1:10" ht="22.5" x14ac:dyDescent="0.2">
      <c r="A74" s="21" t="s">
        <v>132</v>
      </c>
      <c r="B74" s="22" t="s">
        <v>133</v>
      </c>
      <c r="C74" s="23">
        <v>0</v>
      </c>
      <c r="D74" s="23">
        <v>15408165204</v>
      </c>
      <c r="E74" s="23">
        <v>0</v>
      </c>
      <c r="F74" s="23">
        <v>15408165204</v>
      </c>
      <c r="G74" s="103">
        <v>7955294677.3199997</v>
      </c>
      <c r="H74" s="46">
        <v>7452870526.6800003</v>
      </c>
      <c r="I74" s="24">
        <f t="shared" si="20"/>
        <v>4.2248300570419914</v>
      </c>
      <c r="J74" s="25">
        <f t="shared" si="16"/>
        <v>51.630382800249208</v>
      </c>
    </row>
    <row r="75" spans="1:10" ht="22.5" x14ac:dyDescent="0.2">
      <c r="A75" s="21" t="s">
        <v>134</v>
      </c>
      <c r="B75" s="22" t="s">
        <v>135</v>
      </c>
      <c r="C75" s="23">
        <v>0</v>
      </c>
      <c r="D75" s="23">
        <v>90792998</v>
      </c>
      <c r="E75" s="23">
        <v>0</v>
      </c>
      <c r="F75" s="23">
        <v>90792998</v>
      </c>
      <c r="G75" s="103">
        <v>90792998</v>
      </c>
      <c r="H75" s="46">
        <v>0</v>
      </c>
      <c r="I75" s="24">
        <f t="shared" si="20"/>
        <v>2.4894916548517651E-2</v>
      </c>
      <c r="J75" s="25">
        <f t="shared" si="16"/>
        <v>100</v>
      </c>
    </row>
    <row r="76" spans="1:10" x14ac:dyDescent="0.2">
      <c r="A76" s="21" t="s">
        <v>136</v>
      </c>
      <c r="B76" s="22" t="s">
        <v>137</v>
      </c>
      <c r="C76" s="23">
        <v>0</v>
      </c>
      <c r="D76" s="23">
        <v>830043445</v>
      </c>
      <c r="E76" s="23">
        <v>0</v>
      </c>
      <c r="F76" s="23">
        <v>830043445</v>
      </c>
      <c r="G76" s="103">
        <v>830043445</v>
      </c>
      <c r="H76" s="46">
        <v>0</v>
      </c>
      <c r="I76" s="24">
        <f t="shared" si="20"/>
        <v>0.22759312667392151</v>
      </c>
      <c r="J76" s="25">
        <f t="shared" si="16"/>
        <v>100</v>
      </c>
    </row>
    <row r="77" spans="1:10" ht="12.75" customHeight="1" x14ac:dyDescent="0.2">
      <c r="A77" s="21" t="s">
        <v>138</v>
      </c>
      <c r="B77" s="22" t="s">
        <v>139</v>
      </c>
      <c r="C77" s="23">
        <v>0</v>
      </c>
      <c r="D77" s="23">
        <v>1126446376</v>
      </c>
      <c r="E77" s="23">
        <v>0</v>
      </c>
      <c r="F77" s="23">
        <v>1126446376</v>
      </c>
      <c r="G77" s="103">
        <v>1126446376</v>
      </c>
      <c r="H77" s="46">
        <v>0</v>
      </c>
      <c r="I77" s="24">
        <f t="shared" si="20"/>
        <v>0.30886510132532619</v>
      </c>
      <c r="J77" s="25">
        <f t="shared" si="16"/>
        <v>100</v>
      </c>
    </row>
    <row r="78" spans="1:10" x14ac:dyDescent="0.2">
      <c r="A78" s="21" t="s">
        <v>140</v>
      </c>
      <c r="B78" s="22" t="s">
        <v>141</v>
      </c>
      <c r="C78" s="23">
        <v>0</v>
      </c>
      <c r="D78" s="23">
        <v>81543632</v>
      </c>
      <c r="E78" s="23">
        <v>0</v>
      </c>
      <c r="F78" s="23">
        <v>81543632</v>
      </c>
      <c r="G78" s="103">
        <v>81543632</v>
      </c>
      <c r="H78" s="46">
        <v>0</v>
      </c>
      <c r="I78" s="24">
        <f t="shared" si="20"/>
        <v>2.2358793722210092E-2</v>
      </c>
      <c r="J78" s="25">
        <f t="shared" si="16"/>
        <v>100</v>
      </c>
    </row>
    <row r="79" spans="1:10" ht="22.5" x14ac:dyDescent="0.2">
      <c r="A79" s="21" t="s">
        <v>142</v>
      </c>
      <c r="B79" s="22" t="s">
        <v>143</v>
      </c>
      <c r="C79" s="23">
        <v>0</v>
      </c>
      <c r="D79" s="23">
        <v>1716042576</v>
      </c>
      <c r="E79" s="23">
        <v>0</v>
      </c>
      <c r="F79" s="23">
        <v>1716042576</v>
      </c>
      <c r="G79" s="103">
        <v>1716042576</v>
      </c>
      <c r="H79" s="46">
        <v>0</v>
      </c>
      <c r="I79" s="24">
        <f t="shared" si="20"/>
        <v>0.47052897981431629</v>
      </c>
      <c r="J79" s="25">
        <f t="shared" si="16"/>
        <v>100</v>
      </c>
    </row>
    <row r="80" spans="1:10" ht="12.75" customHeight="1" x14ac:dyDescent="0.2">
      <c r="A80" s="16" t="s">
        <v>144</v>
      </c>
      <c r="B80" s="17" t="s">
        <v>145</v>
      </c>
      <c r="C80" s="18">
        <f>C81</f>
        <v>317174288</v>
      </c>
      <c r="D80" s="18">
        <f>D81</f>
        <v>9870398</v>
      </c>
      <c r="E80" s="18">
        <f t="shared" ref="E80:H80" si="21">E81</f>
        <v>0</v>
      </c>
      <c r="F80" s="18">
        <f t="shared" si="21"/>
        <v>327044686</v>
      </c>
      <c r="G80" s="102">
        <f t="shared" si="21"/>
        <v>134839711.63999999</v>
      </c>
      <c r="H80" s="45">
        <f t="shared" si="21"/>
        <v>192204974.36000001</v>
      </c>
      <c r="I80" s="19">
        <f t="shared" si="20"/>
        <v>8.96737671951989E-2</v>
      </c>
      <c r="J80" s="20">
        <f t="shared" si="16"/>
        <v>41.229751594251553</v>
      </c>
    </row>
    <row r="81" spans="1:10" ht="12.75" customHeight="1" x14ac:dyDescent="0.2">
      <c r="A81" s="21" t="s">
        <v>146</v>
      </c>
      <c r="B81" s="22" t="s">
        <v>147</v>
      </c>
      <c r="C81" s="23">
        <v>317174288</v>
      </c>
      <c r="D81" s="23">
        <v>9870398</v>
      </c>
      <c r="E81" s="23">
        <v>0</v>
      </c>
      <c r="F81" s="23">
        <v>327044686</v>
      </c>
      <c r="G81" s="103">
        <v>134839711.63999999</v>
      </c>
      <c r="H81" s="46">
        <v>192204974.36000001</v>
      </c>
      <c r="I81" s="24">
        <f t="shared" si="20"/>
        <v>8.96737671951989E-2</v>
      </c>
      <c r="J81" s="25">
        <f t="shared" si="16"/>
        <v>41.229751594251553</v>
      </c>
    </row>
    <row r="82" spans="1:10" ht="12.75" customHeight="1" x14ac:dyDescent="0.2">
      <c r="A82" s="16" t="s">
        <v>148</v>
      </c>
      <c r="B82" s="17" t="s">
        <v>149</v>
      </c>
      <c r="C82" s="18">
        <f>C83</f>
        <v>66950000</v>
      </c>
      <c r="D82" s="18">
        <f>D83</f>
        <v>290051327</v>
      </c>
      <c r="E82" s="18">
        <f t="shared" ref="E82:H82" si="22">E83</f>
        <v>0</v>
      </c>
      <c r="F82" s="18">
        <f t="shared" si="22"/>
        <v>357001327</v>
      </c>
      <c r="G82" s="102">
        <f t="shared" si="22"/>
        <v>251850198.81999999</v>
      </c>
      <c r="H82" s="45">
        <f t="shared" si="22"/>
        <v>105151128.18000001</v>
      </c>
      <c r="I82" s="19">
        <f t="shared" si="20"/>
        <v>9.7887705430489927E-2</v>
      </c>
      <c r="J82" s="20">
        <f t="shared" si="16"/>
        <v>70.546011953619441</v>
      </c>
    </row>
    <row r="83" spans="1:10" ht="12.75" customHeight="1" x14ac:dyDescent="0.2">
      <c r="A83" s="21" t="s">
        <v>150</v>
      </c>
      <c r="B83" s="22" t="s">
        <v>151</v>
      </c>
      <c r="C83" s="23">
        <v>66950000</v>
      </c>
      <c r="D83" s="23">
        <v>290051327</v>
      </c>
      <c r="E83" s="23">
        <v>0</v>
      </c>
      <c r="F83" s="23">
        <v>357001327</v>
      </c>
      <c r="G83" s="103">
        <v>251850198.81999999</v>
      </c>
      <c r="H83" s="46">
        <v>105151128.18000001</v>
      </c>
      <c r="I83" s="24">
        <f t="shared" si="20"/>
        <v>9.7887705430489927E-2</v>
      </c>
      <c r="J83" s="25">
        <f t="shared" si="16"/>
        <v>70.546011953619441</v>
      </c>
    </row>
    <row r="84" spans="1:10" ht="12.75" customHeight="1" x14ac:dyDescent="0.2">
      <c r="A84" s="16" t="s">
        <v>152</v>
      </c>
      <c r="B84" s="17" t="s">
        <v>153</v>
      </c>
      <c r="C84" s="18">
        <f>C85</f>
        <v>2060000000</v>
      </c>
      <c r="D84" s="18">
        <f>D85</f>
        <v>495693100</v>
      </c>
      <c r="E84" s="18">
        <f t="shared" ref="E84:H84" si="23">E85</f>
        <v>0</v>
      </c>
      <c r="F84" s="18">
        <f t="shared" si="23"/>
        <v>2555693100</v>
      </c>
      <c r="G84" s="102">
        <f t="shared" si="23"/>
        <v>2644650228.6500001</v>
      </c>
      <c r="H84" s="45">
        <f t="shared" si="23"/>
        <v>-88957128.650000006</v>
      </c>
      <c r="I84" s="19">
        <f t="shared" si="20"/>
        <v>0.70075631215660905</v>
      </c>
      <c r="J84" s="20">
        <f t="shared" si="16"/>
        <v>103.48074378140318</v>
      </c>
    </row>
    <row r="85" spans="1:10" ht="12.75" customHeight="1" x14ac:dyDescent="0.2">
      <c r="A85" s="21" t="s">
        <v>154</v>
      </c>
      <c r="B85" s="22" t="s">
        <v>155</v>
      </c>
      <c r="C85" s="23">
        <v>2060000000</v>
      </c>
      <c r="D85" s="23">
        <v>495693100</v>
      </c>
      <c r="E85" s="23">
        <v>0</v>
      </c>
      <c r="F85" s="23">
        <v>2555693100</v>
      </c>
      <c r="G85" s="103">
        <v>2644650228.6500001</v>
      </c>
      <c r="H85" s="46">
        <v>-88957128.650000006</v>
      </c>
      <c r="I85" s="24">
        <f t="shared" si="20"/>
        <v>0.70075631215660905</v>
      </c>
      <c r="J85" s="25">
        <f t="shared" si="16"/>
        <v>103.48074378140318</v>
      </c>
    </row>
    <row r="86" spans="1:10" ht="22.5" customHeight="1" x14ac:dyDescent="0.2">
      <c r="A86" s="11" t="s">
        <v>156</v>
      </c>
      <c r="B86" s="12" t="s">
        <v>157</v>
      </c>
      <c r="C86" s="13">
        <f>C87</f>
        <v>6505290887</v>
      </c>
      <c r="D86" s="13">
        <f t="shared" ref="D86:H86" si="24">D87</f>
        <v>264806186</v>
      </c>
      <c r="E86" s="13">
        <f t="shared" si="24"/>
        <v>0</v>
      </c>
      <c r="F86" s="13">
        <f t="shared" si="24"/>
        <v>6770097073</v>
      </c>
      <c r="G86" s="101">
        <f t="shared" si="24"/>
        <v>6669197948</v>
      </c>
      <c r="H86" s="44">
        <f t="shared" si="24"/>
        <v>100899125</v>
      </c>
      <c r="I86" s="14">
        <f t="shared" si="20"/>
        <v>1.8563215817336336</v>
      </c>
      <c r="J86" s="15">
        <f t="shared" si="16"/>
        <v>98.50963547624157</v>
      </c>
    </row>
    <row r="87" spans="1:10" ht="25.5" customHeight="1" x14ac:dyDescent="0.2">
      <c r="A87" s="16" t="s">
        <v>158</v>
      </c>
      <c r="B87" s="17" t="s">
        <v>159</v>
      </c>
      <c r="C87" s="18">
        <f>C88+C89</f>
        <v>6505290887</v>
      </c>
      <c r="D87" s="18">
        <f>D88+D89</f>
        <v>264806186</v>
      </c>
      <c r="E87" s="18">
        <f t="shared" ref="E87:H87" si="25">E88+E89</f>
        <v>0</v>
      </c>
      <c r="F87" s="18">
        <f t="shared" si="25"/>
        <v>6770097073</v>
      </c>
      <c r="G87" s="102">
        <f t="shared" si="25"/>
        <v>6669197948</v>
      </c>
      <c r="H87" s="45">
        <f t="shared" si="25"/>
        <v>100899125</v>
      </c>
      <c r="I87" s="19">
        <f t="shared" si="20"/>
        <v>1.8563215817336336</v>
      </c>
      <c r="J87" s="20">
        <f t="shared" si="16"/>
        <v>98.50963547624157</v>
      </c>
    </row>
    <row r="88" spans="1:10" ht="12.75" customHeight="1" x14ac:dyDescent="0.2">
      <c r="A88" s="21" t="s">
        <v>160</v>
      </c>
      <c r="B88" s="22" t="s">
        <v>161</v>
      </c>
      <c r="C88" s="23">
        <v>6479540887</v>
      </c>
      <c r="D88" s="23">
        <v>264806186</v>
      </c>
      <c r="E88" s="23">
        <v>0</v>
      </c>
      <c r="F88" s="23">
        <v>6744347073</v>
      </c>
      <c r="G88" s="103">
        <v>6669197948</v>
      </c>
      <c r="H88" s="46">
        <v>75149125</v>
      </c>
      <c r="I88" s="24">
        <f t="shared" si="20"/>
        <v>1.8492610802054832</v>
      </c>
      <c r="J88" s="25">
        <f t="shared" si="16"/>
        <v>98.885746474987201</v>
      </c>
    </row>
    <row r="89" spans="1:10" ht="12.75" customHeight="1" x14ac:dyDescent="0.2">
      <c r="A89" s="21" t="s">
        <v>162</v>
      </c>
      <c r="B89" s="22" t="s">
        <v>163</v>
      </c>
      <c r="C89" s="23">
        <v>25750000</v>
      </c>
      <c r="D89" s="23">
        <v>0</v>
      </c>
      <c r="E89" s="23">
        <v>0</v>
      </c>
      <c r="F89" s="23">
        <v>25750000</v>
      </c>
      <c r="G89" s="103">
        <v>0</v>
      </c>
      <c r="H89" s="46">
        <v>25750000</v>
      </c>
      <c r="I89" s="24">
        <f t="shared" si="20"/>
        <v>7.0605015281501055E-3</v>
      </c>
      <c r="J89" s="25">
        <f t="shared" si="16"/>
        <v>0</v>
      </c>
    </row>
    <row r="90" spans="1:10" ht="12.75" customHeight="1" x14ac:dyDescent="0.2">
      <c r="A90" s="11" t="s">
        <v>164</v>
      </c>
      <c r="B90" s="29" t="s">
        <v>165</v>
      </c>
      <c r="C90" s="13">
        <f>C91</f>
        <v>109692670622</v>
      </c>
      <c r="D90" s="13">
        <f t="shared" ref="D90:H90" si="26">D91</f>
        <v>16333351124</v>
      </c>
      <c r="E90" s="13">
        <f t="shared" si="26"/>
        <v>380259720</v>
      </c>
      <c r="F90" s="13">
        <f t="shared" si="26"/>
        <v>125645762026</v>
      </c>
      <c r="G90" s="101">
        <f t="shared" si="26"/>
        <v>125645762026</v>
      </c>
      <c r="H90" s="44">
        <f t="shared" si="26"/>
        <v>0</v>
      </c>
      <c r="I90" s="30">
        <f t="shared" si="20"/>
        <v>34.451343486996407</v>
      </c>
      <c r="J90" s="31">
        <f t="shared" si="16"/>
        <v>100</v>
      </c>
    </row>
    <row r="91" spans="1:10" ht="12.75" customHeight="1" x14ac:dyDescent="0.2">
      <c r="A91" s="11" t="s">
        <v>166</v>
      </c>
      <c r="B91" s="29" t="s">
        <v>167</v>
      </c>
      <c r="C91" s="13">
        <f>C92+C95+C97+C99</f>
        <v>109692670622</v>
      </c>
      <c r="D91" s="13">
        <f t="shared" ref="D91:H91" si="27">D92+D95+D97+D99</f>
        <v>16333351124</v>
      </c>
      <c r="E91" s="13">
        <f t="shared" si="27"/>
        <v>380259720</v>
      </c>
      <c r="F91" s="13">
        <f t="shared" si="27"/>
        <v>125645762026</v>
      </c>
      <c r="G91" s="101">
        <f t="shared" si="27"/>
        <v>125645762026</v>
      </c>
      <c r="H91" s="44">
        <f t="shared" si="27"/>
        <v>0</v>
      </c>
      <c r="I91" s="30">
        <f t="shared" si="20"/>
        <v>34.451343486996407</v>
      </c>
      <c r="J91" s="31">
        <f t="shared" si="16"/>
        <v>100</v>
      </c>
    </row>
    <row r="92" spans="1:10" ht="12.75" customHeight="1" x14ac:dyDescent="0.2">
      <c r="A92" s="16" t="s">
        <v>168</v>
      </c>
      <c r="B92" s="17" t="s">
        <v>169</v>
      </c>
      <c r="C92" s="18">
        <f>C93+C94</f>
        <v>109692670622</v>
      </c>
      <c r="D92" s="18">
        <f t="shared" ref="D92:H92" si="28">D93+D94</f>
        <v>4903721206</v>
      </c>
      <c r="E92" s="18">
        <f t="shared" si="28"/>
        <v>380259720</v>
      </c>
      <c r="F92" s="18">
        <f t="shared" si="28"/>
        <v>114216132108</v>
      </c>
      <c r="G92" s="102">
        <f t="shared" si="28"/>
        <v>114216132108</v>
      </c>
      <c r="H92" s="45">
        <f t="shared" si="28"/>
        <v>0</v>
      </c>
      <c r="I92" s="19">
        <f t="shared" si="20"/>
        <v>31.317404865550618</v>
      </c>
      <c r="J92" s="20">
        <f t="shared" si="16"/>
        <v>100</v>
      </c>
    </row>
    <row r="93" spans="1:10" ht="12.75" customHeight="1" x14ac:dyDescent="0.2">
      <c r="A93" s="21" t="s">
        <v>170</v>
      </c>
      <c r="B93" s="22" t="s">
        <v>171</v>
      </c>
      <c r="C93" s="23">
        <v>107708565514</v>
      </c>
      <c r="D93" s="23">
        <v>4881733967</v>
      </c>
      <c r="E93" s="23">
        <v>380259720</v>
      </c>
      <c r="F93" s="23">
        <v>112210039761</v>
      </c>
      <c r="G93" s="103">
        <v>112210039761</v>
      </c>
      <c r="H93" s="46">
        <v>0</v>
      </c>
      <c r="I93" s="24">
        <f t="shared" si="20"/>
        <v>30.767345910925233</v>
      </c>
      <c r="J93" s="25">
        <f t="shared" ref="J93:J107" si="29">(G93/F93)*100</f>
        <v>100</v>
      </c>
    </row>
    <row r="94" spans="1:10" ht="12.75" customHeight="1" x14ac:dyDescent="0.2">
      <c r="A94" s="21" t="s">
        <v>172</v>
      </c>
      <c r="B94" s="22" t="s">
        <v>173</v>
      </c>
      <c r="C94" s="23">
        <v>1984105108</v>
      </c>
      <c r="D94" s="23">
        <v>21987239</v>
      </c>
      <c r="E94" s="23">
        <v>0</v>
      </c>
      <c r="F94" s="23">
        <v>2006092347</v>
      </c>
      <c r="G94" s="103">
        <v>2006092347</v>
      </c>
      <c r="H94" s="46">
        <v>0</v>
      </c>
      <c r="I94" s="24">
        <f t="shared" si="20"/>
        <v>0.55005895462538767</v>
      </c>
      <c r="J94" s="25">
        <f t="shared" si="29"/>
        <v>100</v>
      </c>
    </row>
    <row r="95" spans="1:10" ht="12.75" customHeight="1" x14ac:dyDescent="0.2">
      <c r="A95" s="16" t="s">
        <v>174</v>
      </c>
      <c r="B95" s="17" t="s">
        <v>175</v>
      </c>
      <c r="C95" s="18">
        <f>C96</f>
        <v>0</v>
      </c>
      <c r="D95" s="18">
        <f t="shared" ref="D95:H95" si="30">D96</f>
        <v>820444905</v>
      </c>
      <c r="E95" s="18">
        <f t="shared" si="30"/>
        <v>0</v>
      </c>
      <c r="F95" s="18">
        <f t="shared" si="30"/>
        <v>820444905</v>
      </c>
      <c r="G95" s="102">
        <f t="shared" si="30"/>
        <v>820444905</v>
      </c>
      <c r="H95" s="45">
        <f t="shared" si="30"/>
        <v>0</v>
      </c>
      <c r="I95" s="19">
        <f t="shared" si="20"/>
        <v>0.22496126235011529</v>
      </c>
      <c r="J95" s="20">
        <f t="shared" si="29"/>
        <v>100</v>
      </c>
    </row>
    <row r="96" spans="1:10" ht="12.75" customHeight="1" x14ac:dyDescent="0.2">
      <c r="A96" s="21" t="s">
        <v>176</v>
      </c>
      <c r="B96" s="22" t="s">
        <v>177</v>
      </c>
      <c r="C96" s="23">
        <v>0</v>
      </c>
      <c r="D96" s="23">
        <v>820444905</v>
      </c>
      <c r="E96" s="23">
        <v>0</v>
      </c>
      <c r="F96" s="23">
        <v>820444905</v>
      </c>
      <c r="G96" s="103">
        <v>820444905</v>
      </c>
      <c r="H96" s="46">
        <v>0</v>
      </c>
      <c r="I96" s="24">
        <f t="shared" si="20"/>
        <v>0.22496126235011529</v>
      </c>
      <c r="J96" s="25">
        <f t="shared" si="29"/>
        <v>100</v>
      </c>
    </row>
    <row r="97" spans="1:10" ht="12.75" customHeight="1" x14ac:dyDescent="0.2">
      <c r="A97" s="16" t="s">
        <v>178</v>
      </c>
      <c r="B97" s="17" t="s">
        <v>179</v>
      </c>
      <c r="C97" s="18">
        <f>C98</f>
        <v>0</v>
      </c>
      <c r="D97" s="18">
        <f t="shared" ref="D97:H97" si="31">D98</f>
        <v>1592543572</v>
      </c>
      <c r="E97" s="18">
        <f t="shared" si="31"/>
        <v>0</v>
      </c>
      <c r="F97" s="18">
        <f t="shared" si="31"/>
        <v>1592543572</v>
      </c>
      <c r="G97" s="102">
        <f t="shared" si="31"/>
        <v>1592543572</v>
      </c>
      <c r="H97" s="45">
        <f t="shared" si="31"/>
        <v>0</v>
      </c>
      <c r="I97" s="19">
        <f t="shared" si="20"/>
        <v>0.43666626500006328</v>
      </c>
      <c r="J97" s="20">
        <f t="shared" si="29"/>
        <v>100</v>
      </c>
    </row>
    <row r="98" spans="1:10" ht="22.5" x14ac:dyDescent="0.2">
      <c r="A98" s="21" t="s">
        <v>180</v>
      </c>
      <c r="B98" s="22" t="s">
        <v>181</v>
      </c>
      <c r="C98" s="23">
        <v>0</v>
      </c>
      <c r="D98" s="23">
        <v>1592543572</v>
      </c>
      <c r="E98" s="23">
        <v>0</v>
      </c>
      <c r="F98" s="23">
        <v>1592543572</v>
      </c>
      <c r="G98" s="103">
        <v>1592543572</v>
      </c>
      <c r="H98" s="46">
        <v>0</v>
      </c>
      <c r="I98" s="24">
        <f t="shared" si="20"/>
        <v>0.43666626500006328</v>
      </c>
      <c r="J98" s="25">
        <f t="shared" si="29"/>
        <v>100</v>
      </c>
    </row>
    <row r="99" spans="1:10" ht="12.75" customHeight="1" x14ac:dyDescent="0.2">
      <c r="A99" s="16" t="s">
        <v>182</v>
      </c>
      <c r="B99" s="17" t="s">
        <v>183</v>
      </c>
      <c r="C99" s="18">
        <f>C100+C101+C102</f>
        <v>0</v>
      </c>
      <c r="D99" s="18">
        <f t="shared" ref="D99:H99" si="32">D100+D101+D102</f>
        <v>9016641441</v>
      </c>
      <c r="E99" s="18">
        <f t="shared" si="32"/>
        <v>0</v>
      </c>
      <c r="F99" s="18">
        <f t="shared" si="32"/>
        <v>9016641441</v>
      </c>
      <c r="G99" s="102">
        <f t="shared" si="32"/>
        <v>9016641441</v>
      </c>
      <c r="H99" s="45">
        <f t="shared" si="32"/>
        <v>0</v>
      </c>
      <c r="I99" s="19">
        <f t="shared" si="20"/>
        <v>2.4723110940956148</v>
      </c>
      <c r="J99" s="20">
        <f t="shared" si="29"/>
        <v>100</v>
      </c>
    </row>
    <row r="100" spans="1:10" x14ac:dyDescent="0.2">
      <c r="A100" s="21" t="s">
        <v>184</v>
      </c>
      <c r="B100" s="22" t="s">
        <v>185</v>
      </c>
      <c r="C100" s="23">
        <v>0</v>
      </c>
      <c r="D100" s="23">
        <v>2261017889</v>
      </c>
      <c r="E100" s="23">
        <v>0</v>
      </c>
      <c r="F100" s="23">
        <v>2261017889</v>
      </c>
      <c r="G100" s="103">
        <v>2261017889</v>
      </c>
      <c r="H100" s="46">
        <v>0</v>
      </c>
      <c r="I100" s="24">
        <f t="shared" si="20"/>
        <v>0.61995806836734868</v>
      </c>
      <c r="J100" s="25">
        <f t="shared" si="29"/>
        <v>100</v>
      </c>
    </row>
    <row r="101" spans="1:10" ht="12.75" customHeight="1" x14ac:dyDescent="0.2">
      <c r="A101" s="21" t="s">
        <v>186</v>
      </c>
      <c r="B101" s="22" t="s">
        <v>187</v>
      </c>
      <c r="C101" s="23">
        <v>0</v>
      </c>
      <c r="D101" s="23">
        <v>581395926</v>
      </c>
      <c r="E101" s="23">
        <v>0</v>
      </c>
      <c r="F101" s="23">
        <v>581395926</v>
      </c>
      <c r="G101" s="103">
        <v>581395926</v>
      </c>
      <c r="H101" s="46">
        <v>0</v>
      </c>
      <c r="I101" s="24">
        <f t="shared" si="20"/>
        <v>0.15941541064012607</v>
      </c>
      <c r="J101" s="25">
        <f t="shared" si="29"/>
        <v>100</v>
      </c>
    </row>
    <row r="102" spans="1:10" ht="33.75" x14ac:dyDescent="0.2">
      <c r="A102" s="21" t="s">
        <v>188</v>
      </c>
      <c r="B102" s="22" t="s">
        <v>189</v>
      </c>
      <c r="C102" s="23">
        <v>0</v>
      </c>
      <c r="D102" s="23">
        <v>6174227626</v>
      </c>
      <c r="E102" s="23">
        <v>0</v>
      </c>
      <c r="F102" s="23">
        <v>6174227626</v>
      </c>
      <c r="G102" s="103">
        <v>6174227626</v>
      </c>
      <c r="H102" s="46">
        <v>0</v>
      </c>
      <c r="I102" s="24">
        <f t="shared" si="20"/>
        <v>1.6929376150881397</v>
      </c>
      <c r="J102" s="25">
        <f t="shared" si="29"/>
        <v>100</v>
      </c>
    </row>
    <row r="103" spans="1:10" ht="22.5" x14ac:dyDescent="0.2">
      <c r="A103" s="11" t="s">
        <v>190</v>
      </c>
      <c r="B103" s="12" t="s">
        <v>191</v>
      </c>
      <c r="C103" s="13">
        <f>C104</f>
        <v>46503711794</v>
      </c>
      <c r="D103" s="13">
        <f t="shared" ref="D103:H104" si="33">D104</f>
        <v>566005110</v>
      </c>
      <c r="E103" s="13">
        <f t="shared" si="33"/>
        <v>0</v>
      </c>
      <c r="F103" s="13">
        <f t="shared" si="33"/>
        <v>47069716904</v>
      </c>
      <c r="G103" s="101">
        <f t="shared" si="33"/>
        <v>46448458213.220001</v>
      </c>
      <c r="H103" s="44">
        <f t="shared" si="33"/>
        <v>621258689.77999997</v>
      </c>
      <c r="I103" s="14">
        <f t="shared" si="20"/>
        <v>12.906244975933392</v>
      </c>
      <c r="J103" s="15">
        <f t="shared" si="29"/>
        <v>98.680130810969018</v>
      </c>
    </row>
    <row r="104" spans="1:10" ht="12.75" customHeight="1" x14ac:dyDescent="0.2">
      <c r="A104" s="11" t="s">
        <v>192</v>
      </c>
      <c r="B104" s="12" t="s">
        <v>193</v>
      </c>
      <c r="C104" s="13">
        <f>C105</f>
        <v>46503711794</v>
      </c>
      <c r="D104" s="13">
        <f t="shared" si="33"/>
        <v>566005110</v>
      </c>
      <c r="E104" s="13">
        <f t="shared" si="33"/>
        <v>0</v>
      </c>
      <c r="F104" s="13">
        <f t="shared" si="33"/>
        <v>47069716904</v>
      </c>
      <c r="G104" s="101">
        <f t="shared" si="33"/>
        <v>46448458213.220001</v>
      </c>
      <c r="H104" s="44">
        <f t="shared" si="33"/>
        <v>621258689.77999997</v>
      </c>
      <c r="I104" s="14">
        <f t="shared" ref="I104:I126" si="34">(F104/364704970282)*100</f>
        <v>12.906244975933392</v>
      </c>
      <c r="J104" s="15">
        <f t="shared" si="29"/>
        <v>98.680130810969018</v>
      </c>
    </row>
    <row r="105" spans="1:10" ht="12.75" customHeight="1" x14ac:dyDescent="0.2">
      <c r="A105" s="16" t="s">
        <v>194</v>
      </c>
      <c r="B105" s="17" t="s">
        <v>195</v>
      </c>
      <c r="C105" s="18">
        <f>C106+C107+C108</f>
        <v>46503711794</v>
      </c>
      <c r="D105" s="18">
        <f t="shared" ref="D105:H105" si="35">D106+D107+D108</f>
        <v>566005110</v>
      </c>
      <c r="E105" s="18">
        <f t="shared" si="35"/>
        <v>0</v>
      </c>
      <c r="F105" s="18">
        <f t="shared" si="35"/>
        <v>47069716904</v>
      </c>
      <c r="G105" s="102">
        <f t="shared" si="35"/>
        <v>46448458213.220001</v>
      </c>
      <c r="H105" s="45">
        <f t="shared" si="35"/>
        <v>621258689.77999997</v>
      </c>
      <c r="I105" s="19">
        <f t="shared" si="34"/>
        <v>12.906244975933392</v>
      </c>
      <c r="J105" s="20">
        <f t="shared" si="29"/>
        <v>98.680130810969018</v>
      </c>
    </row>
    <row r="106" spans="1:10" ht="12.75" customHeight="1" x14ac:dyDescent="0.2">
      <c r="A106" s="21" t="s">
        <v>196</v>
      </c>
      <c r="B106" s="22" t="s">
        <v>197</v>
      </c>
      <c r="C106" s="23">
        <v>43604124332</v>
      </c>
      <c r="D106" s="23">
        <v>0</v>
      </c>
      <c r="E106" s="23">
        <v>0</v>
      </c>
      <c r="F106" s="23">
        <v>43604124332</v>
      </c>
      <c r="G106" s="103">
        <v>43450182145</v>
      </c>
      <c r="H106" s="46">
        <v>153942187</v>
      </c>
      <c r="I106" s="24">
        <f t="shared" si="34"/>
        <v>11.955999474941095</v>
      </c>
      <c r="J106" s="25">
        <f t="shared" si="29"/>
        <v>99.646954985661694</v>
      </c>
    </row>
    <row r="107" spans="1:10" ht="14.25" customHeight="1" x14ac:dyDescent="0.2">
      <c r="A107" s="21" t="s">
        <v>198</v>
      </c>
      <c r="B107" s="22" t="s">
        <v>199</v>
      </c>
      <c r="C107" s="23">
        <v>2899587462</v>
      </c>
      <c r="D107" s="23">
        <v>566005110</v>
      </c>
      <c r="E107" s="23">
        <v>0</v>
      </c>
      <c r="F107" s="23">
        <v>3465592572</v>
      </c>
      <c r="G107" s="103">
        <v>2317711508</v>
      </c>
      <c r="H107" s="46">
        <v>1147881063</v>
      </c>
      <c r="I107" s="24">
        <f t="shared" si="34"/>
        <v>0.95024550099229743</v>
      </c>
      <c r="J107" s="25">
        <f t="shared" si="29"/>
        <v>66.877783808915666</v>
      </c>
    </row>
    <row r="108" spans="1:10" ht="27" customHeight="1" x14ac:dyDescent="0.2">
      <c r="A108" s="21" t="s">
        <v>200</v>
      </c>
      <c r="B108" s="22" t="s">
        <v>201</v>
      </c>
      <c r="C108" s="23">
        <v>0</v>
      </c>
      <c r="D108" s="23">
        <v>0</v>
      </c>
      <c r="E108" s="23">
        <v>0</v>
      </c>
      <c r="F108" s="23">
        <v>0</v>
      </c>
      <c r="G108" s="103">
        <v>680564560.22000003</v>
      </c>
      <c r="H108" s="46">
        <v>-680564560.22000003</v>
      </c>
      <c r="I108" s="24">
        <f t="shared" si="34"/>
        <v>0</v>
      </c>
      <c r="J108" s="25"/>
    </row>
    <row r="109" spans="1:10" ht="12.75" customHeight="1" x14ac:dyDescent="0.2">
      <c r="A109" s="11" t="s">
        <v>202</v>
      </c>
      <c r="B109" s="12" t="s">
        <v>203</v>
      </c>
      <c r="C109" s="13">
        <f>C110</f>
        <v>0</v>
      </c>
      <c r="D109" s="13">
        <f t="shared" ref="D109:H110" si="36">D110</f>
        <v>69544501030</v>
      </c>
      <c r="E109" s="13">
        <f t="shared" si="36"/>
        <v>0</v>
      </c>
      <c r="F109" s="13">
        <f t="shared" si="36"/>
        <v>69544501030</v>
      </c>
      <c r="G109" s="101">
        <f t="shared" si="36"/>
        <v>5918503702</v>
      </c>
      <c r="H109" s="44">
        <f t="shared" si="36"/>
        <v>63625997328</v>
      </c>
      <c r="I109" s="14">
        <f t="shared" si="34"/>
        <v>19.068701195990354</v>
      </c>
      <c r="J109" s="15">
        <f t="shared" ref="J109:J126" si="37">(G109/F109)*100</f>
        <v>8.5103834441876067</v>
      </c>
    </row>
    <row r="110" spans="1:10" x14ac:dyDescent="0.2">
      <c r="A110" s="11" t="s">
        <v>204</v>
      </c>
      <c r="B110" s="12" t="s">
        <v>205</v>
      </c>
      <c r="C110" s="13">
        <f>C111</f>
        <v>0</v>
      </c>
      <c r="D110" s="13">
        <f t="shared" si="36"/>
        <v>69544501030</v>
      </c>
      <c r="E110" s="13">
        <f t="shared" si="36"/>
        <v>0</v>
      </c>
      <c r="F110" s="13">
        <f t="shared" si="36"/>
        <v>69544501030</v>
      </c>
      <c r="G110" s="101">
        <f t="shared" si="36"/>
        <v>5918503702</v>
      </c>
      <c r="H110" s="44">
        <f t="shared" si="36"/>
        <v>63625997328</v>
      </c>
      <c r="I110" s="14">
        <f t="shared" si="34"/>
        <v>19.068701195990354</v>
      </c>
      <c r="J110" s="15">
        <f t="shared" si="37"/>
        <v>8.5103834441876067</v>
      </c>
    </row>
    <row r="111" spans="1:10" ht="22.5" x14ac:dyDescent="0.2">
      <c r="A111" s="16" t="s">
        <v>206</v>
      </c>
      <c r="B111" s="17" t="s">
        <v>207</v>
      </c>
      <c r="C111" s="18">
        <f>C112+C113+C114+C115+C116+C117+C118+C119+C120+C121+C122+C123+C124+C125+C126</f>
        <v>0</v>
      </c>
      <c r="D111" s="18">
        <f t="shared" ref="D111:F111" si="38">D112+D113+D114+D115+D116+D117+D118+D119+D120+D121+D122+D123+D124+D125+D126</f>
        <v>69544501030</v>
      </c>
      <c r="E111" s="18">
        <f t="shared" si="38"/>
        <v>0</v>
      </c>
      <c r="F111" s="18">
        <f t="shared" si="38"/>
        <v>69544501030</v>
      </c>
      <c r="G111" s="102">
        <f>G112+G113+G114+G115+G116+G117+G118+G119+G120+G121+G122+G123+G124+G125+G126</f>
        <v>5918503702</v>
      </c>
      <c r="H111" s="45">
        <f>H112+H113+H114+H115+H116+H117+H118+H119+H120+H121+H122+H123+H124+H125+H126</f>
        <v>63625997328</v>
      </c>
      <c r="I111" s="19">
        <f t="shared" si="34"/>
        <v>19.068701195990354</v>
      </c>
      <c r="J111" s="20">
        <f t="shared" si="37"/>
        <v>8.5103834441876067</v>
      </c>
    </row>
    <row r="112" spans="1:10" ht="22.5" x14ac:dyDescent="0.2">
      <c r="A112" s="21" t="s">
        <v>208</v>
      </c>
      <c r="B112" s="22" t="s">
        <v>209</v>
      </c>
      <c r="C112" s="23">
        <v>0</v>
      </c>
      <c r="D112" s="23">
        <v>1854250000</v>
      </c>
      <c r="E112" s="23">
        <v>0</v>
      </c>
      <c r="F112" s="23">
        <v>1854250000</v>
      </c>
      <c r="G112" s="103">
        <v>473750000</v>
      </c>
      <c r="H112" s="46">
        <v>1380500000</v>
      </c>
      <c r="I112" s="24">
        <f t="shared" si="34"/>
        <v>0.50842465858533337</v>
      </c>
      <c r="J112" s="25">
        <f t="shared" si="37"/>
        <v>25.549413509505193</v>
      </c>
    </row>
    <row r="113" spans="1:10" ht="33.75" x14ac:dyDescent="0.2">
      <c r="A113" s="21" t="s">
        <v>210</v>
      </c>
      <c r="B113" s="22" t="s">
        <v>211</v>
      </c>
      <c r="C113" s="23">
        <v>0</v>
      </c>
      <c r="D113" s="23">
        <v>2346969202</v>
      </c>
      <c r="E113" s="23">
        <v>0</v>
      </c>
      <c r="F113" s="23">
        <v>2346969202</v>
      </c>
      <c r="G113" s="103">
        <v>334723431</v>
      </c>
      <c r="H113" s="46">
        <v>2012245771</v>
      </c>
      <c r="I113" s="24">
        <f t="shared" si="34"/>
        <v>0.64352542280552372</v>
      </c>
      <c r="J113" s="25">
        <f t="shared" si="37"/>
        <v>14.261943902577039</v>
      </c>
    </row>
    <row r="114" spans="1:10" ht="56.25" x14ac:dyDescent="0.2">
      <c r="A114" s="21" t="s">
        <v>212</v>
      </c>
      <c r="B114" s="22" t="s">
        <v>213</v>
      </c>
      <c r="C114" s="23">
        <v>0</v>
      </c>
      <c r="D114" s="23">
        <v>3029257024</v>
      </c>
      <c r="E114" s="23">
        <v>0</v>
      </c>
      <c r="F114" s="23">
        <v>3029257024</v>
      </c>
      <c r="G114" s="103">
        <v>1198274773</v>
      </c>
      <c r="H114" s="46">
        <v>1830982251</v>
      </c>
      <c r="I114" s="24">
        <f t="shared" si="34"/>
        <v>0.83060480959656091</v>
      </c>
      <c r="J114" s="25">
        <f t="shared" si="37"/>
        <v>39.556721780502173</v>
      </c>
    </row>
    <row r="115" spans="1:10" ht="76.5" customHeight="1" x14ac:dyDescent="0.2">
      <c r="A115" s="21" t="s">
        <v>214</v>
      </c>
      <c r="B115" s="22" t="s">
        <v>215</v>
      </c>
      <c r="C115" s="23">
        <v>0</v>
      </c>
      <c r="D115" s="23">
        <v>1999833255</v>
      </c>
      <c r="E115" s="23">
        <v>0</v>
      </c>
      <c r="F115" s="23">
        <v>1999833255</v>
      </c>
      <c r="G115" s="103">
        <v>463092787</v>
      </c>
      <c r="H115" s="46">
        <v>1536740468</v>
      </c>
      <c r="I115" s="24">
        <f t="shared" si="34"/>
        <v>0.54834274768826796</v>
      </c>
      <c r="J115" s="25">
        <f t="shared" si="37"/>
        <v>23.156569971129919</v>
      </c>
    </row>
    <row r="116" spans="1:10" ht="45" x14ac:dyDescent="0.2">
      <c r="A116" s="21" t="s">
        <v>216</v>
      </c>
      <c r="B116" s="22" t="s">
        <v>217</v>
      </c>
      <c r="C116" s="23">
        <v>0</v>
      </c>
      <c r="D116" s="23">
        <v>1996235775</v>
      </c>
      <c r="E116" s="23">
        <v>0</v>
      </c>
      <c r="F116" s="23">
        <v>1996235775</v>
      </c>
      <c r="G116" s="103">
        <v>0</v>
      </c>
      <c r="H116" s="46">
        <v>1996235775</v>
      </c>
      <c r="I116" s="24">
        <f t="shared" si="34"/>
        <v>0.54735633941496742</v>
      </c>
      <c r="J116" s="25">
        <f t="shared" si="37"/>
        <v>0</v>
      </c>
    </row>
    <row r="117" spans="1:10" ht="56.25" x14ac:dyDescent="0.2">
      <c r="A117" s="21" t="s">
        <v>218</v>
      </c>
      <c r="B117" s="22" t="s">
        <v>219</v>
      </c>
      <c r="C117" s="23">
        <v>0</v>
      </c>
      <c r="D117" s="23">
        <v>1965943316</v>
      </c>
      <c r="E117" s="23">
        <v>0</v>
      </c>
      <c r="F117" s="23">
        <v>1965943316</v>
      </c>
      <c r="G117" s="103">
        <v>0</v>
      </c>
      <c r="H117" s="46">
        <v>1965943316</v>
      </c>
      <c r="I117" s="24">
        <f t="shared" si="34"/>
        <v>0.53905032182036838</v>
      </c>
      <c r="J117" s="25">
        <f t="shared" si="37"/>
        <v>0</v>
      </c>
    </row>
    <row r="118" spans="1:10" ht="67.5" x14ac:dyDescent="0.2">
      <c r="A118" s="21" t="s">
        <v>220</v>
      </c>
      <c r="B118" s="22" t="s">
        <v>221</v>
      </c>
      <c r="C118" s="23">
        <v>0</v>
      </c>
      <c r="D118" s="23">
        <v>1999112639</v>
      </c>
      <c r="E118" s="23">
        <v>0</v>
      </c>
      <c r="F118" s="23">
        <v>1999112639</v>
      </c>
      <c r="G118" s="103">
        <v>13862453</v>
      </c>
      <c r="H118" s="46">
        <v>1985250186</v>
      </c>
      <c r="I118" s="24">
        <f t="shared" si="34"/>
        <v>0.54814515893606564</v>
      </c>
      <c r="J118" s="25">
        <f t="shared" si="37"/>
        <v>0.6934303115073247</v>
      </c>
    </row>
    <row r="119" spans="1:10" ht="67.5" x14ac:dyDescent="0.2">
      <c r="A119" s="21" t="s">
        <v>222</v>
      </c>
      <c r="B119" s="22" t="s">
        <v>223</v>
      </c>
      <c r="C119" s="23">
        <v>0</v>
      </c>
      <c r="D119" s="23">
        <v>1998157619</v>
      </c>
      <c r="E119" s="23">
        <v>0</v>
      </c>
      <c r="F119" s="23">
        <v>1998157619</v>
      </c>
      <c r="G119" s="103">
        <v>0</v>
      </c>
      <c r="H119" s="46">
        <v>1998157619</v>
      </c>
      <c r="I119" s="24">
        <f t="shared" si="34"/>
        <v>0.54788329795861268</v>
      </c>
      <c r="J119" s="25">
        <f t="shared" si="37"/>
        <v>0</v>
      </c>
    </row>
    <row r="120" spans="1:10" ht="101.25" x14ac:dyDescent="0.2">
      <c r="A120" s="21" t="s">
        <v>224</v>
      </c>
      <c r="B120" s="22" t="s">
        <v>225</v>
      </c>
      <c r="C120" s="23">
        <v>0</v>
      </c>
      <c r="D120" s="23">
        <v>374921465</v>
      </c>
      <c r="E120" s="23">
        <v>0</v>
      </c>
      <c r="F120" s="23">
        <v>374921465</v>
      </c>
      <c r="G120" s="103">
        <v>1921018</v>
      </c>
      <c r="H120" s="46">
        <v>373000447</v>
      </c>
      <c r="I120" s="24">
        <f t="shared" si="34"/>
        <v>0.1028013039444185</v>
      </c>
      <c r="J120" s="25">
        <f t="shared" si="37"/>
        <v>0.51237877244505059</v>
      </c>
    </row>
    <row r="121" spans="1:10" ht="78.75" x14ac:dyDescent="0.2">
      <c r="A121" s="21" t="s">
        <v>226</v>
      </c>
      <c r="B121" s="22" t="s">
        <v>227</v>
      </c>
      <c r="C121" s="23">
        <v>0</v>
      </c>
      <c r="D121" s="23">
        <v>9089375640</v>
      </c>
      <c r="E121" s="23">
        <v>0</v>
      </c>
      <c r="F121" s="23">
        <v>9089375640</v>
      </c>
      <c r="G121" s="103">
        <v>3074219936</v>
      </c>
      <c r="H121" s="46">
        <v>6015155704</v>
      </c>
      <c r="I121" s="24">
        <f t="shared" si="34"/>
        <v>2.4922543920835087</v>
      </c>
      <c r="J121" s="25">
        <f t="shared" si="37"/>
        <v>33.82212439841468</v>
      </c>
    </row>
    <row r="122" spans="1:10" ht="67.5" x14ac:dyDescent="0.2">
      <c r="A122" s="21" t="s">
        <v>228</v>
      </c>
      <c r="B122" s="22" t="s">
        <v>229</v>
      </c>
      <c r="C122" s="23">
        <v>0</v>
      </c>
      <c r="D122" s="23">
        <v>13692943309</v>
      </c>
      <c r="E122" s="23">
        <v>0</v>
      </c>
      <c r="F122" s="23">
        <v>13692943309</v>
      </c>
      <c r="G122" s="103">
        <v>261109817</v>
      </c>
      <c r="H122" s="46">
        <v>13431833492</v>
      </c>
      <c r="I122" s="24">
        <f t="shared" si="34"/>
        <v>3.7545261032259134</v>
      </c>
      <c r="J122" s="25">
        <f t="shared" si="37"/>
        <v>1.906893288810884</v>
      </c>
    </row>
    <row r="123" spans="1:10" ht="45" x14ac:dyDescent="0.2">
      <c r="A123" s="21" t="s">
        <v>230</v>
      </c>
      <c r="B123" s="22" t="s">
        <v>231</v>
      </c>
      <c r="C123" s="23">
        <v>0</v>
      </c>
      <c r="D123" s="23">
        <v>2750000000</v>
      </c>
      <c r="E123" s="23">
        <v>0</v>
      </c>
      <c r="F123" s="23">
        <v>2750000000</v>
      </c>
      <c r="G123" s="103">
        <v>0</v>
      </c>
      <c r="H123" s="46">
        <v>2750000000</v>
      </c>
      <c r="I123" s="24">
        <f t="shared" si="34"/>
        <v>0.75403414378302103</v>
      </c>
      <c r="J123" s="25">
        <f t="shared" si="37"/>
        <v>0</v>
      </c>
    </row>
    <row r="124" spans="1:10" ht="90" x14ac:dyDescent="0.2">
      <c r="A124" s="21" t="s">
        <v>232</v>
      </c>
      <c r="B124" s="22" t="s">
        <v>233</v>
      </c>
      <c r="C124" s="23">
        <v>0</v>
      </c>
      <c r="D124" s="23">
        <v>14999477266</v>
      </c>
      <c r="E124" s="23">
        <v>0</v>
      </c>
      <c r="F124" s="23">
        <v>14999477266</v>
      </c>
      <c r="G124" s="103">
        <v>0</v>
      </c>
      <c r="H124" s="46">
        <v>14999477266</v>
      </c>
      <c r="I124" s="24">
        <f t="shared" si="34"/>
        <v>4.112770180894981</v>
      </c>
      <c r="J124" s="25">
        <f t="shared" si="37"/>
        <v>0</v>
      </c>
    </row>
    <row r="125" spans="1:10" ht="101.25" x14ac:dyDescent="0.2">
      <c r="A125" s="21" t="s">
        <v>234</v>
      </c>
      <c r="B125" s="22" t="s">
        <v>235</v>
      </c>
      <c r="C125" s="23">
        <v>0</v>
      </c>
      <c r="D125" s="23">
        <v>6507575146</v>
      </c>
      <c r="E125" s="23">
        <v>0</v>
      </c>
      <c r="F125" s="23">
        <v>6507575146</v>
      </c>
      <c r="G125" s="103">
        <v>0</v>
      </c>
      <c r="H125" s="46">
        <v>6507575146</v>
      </c>
      <c r="I125" s="24">
        <f t="shared" si="34"/>
        <v>1.7843395830246467</v>
      </c>
      <c r="J125" s="25">
        <f t="shared" si="37"/>
        <v>0</v>
      </c>
    </row>
    <row r="126" spans="1:10" ht="90" x14ac:dyDescent="0.2">
      <c r="A126" s="21" t="s">
        <v>236</v>
      </c>
      <c r="B126" s="22" t="s">
        <v>237</v>
      </c>
      <c r="C126" s="23">
        <v>0</v>
      </c>
      <c r="D126" s="23">
        <v>4940449374</v>
      </c>
      <c r="E126" s="23">
        <v>0</v>
      </c>
      <c r="F126" s="23">
        <v>4940449374</v>
      </c>
      <c r="G126" s="103">
        <v>97549487</v>
      </c>
      <c r="H126" s="46">
        <v>4842899887</v>
      </c>
      <c r="I126" s="24">
        <f t="shared" si="34"/>
        <v>1.3546427322281644</v>
      </c>
      <c r="J126" s="25">
        <f t="shared" si="37"/>
        <v>1.9745063579311561</v>
      </c>
    </row>
    <row r="127" spans="1:10" x14ac:dyDescent="0.2">
      <c r="A127" s="21"/>
      <c r="B127" s="22"/>
      <c r="C127" s="23"/>
      <c r="D127" s="23"/>
      <c r="E127" s="23"/>
      <c r="F127" s="23"/>
      <c r="G127" s="103"/>
      <c r="H127" s="46"/>
      <c r="I127" s="24"/>
      <c r="J127" s="25"/>
    </row>
    <row r="128" spans="1:10" x14ac:dyDescent="0.2">
      <c r="A128" s="21"/>
      <c r="B128" s="22"/>
      <c r="C128" s="23"/>
      <c r="D128" s="23"/>
      <c r="E128" s="23"/>
      <c r="F128" s="23"/>
      <c r="G128" s="103"/>
      <c r="H128" s="46"/>
      <c r="I128" s="24"/>
      <c r="J128" s="25"/>
    </row>
    <row r="129" spans="1:10" x14ac:dyDescent="0.2">
      <c r="G129" s="47"/>
      <c r="H129" s="47"/>
    </row>
    <row r="131" spans="1:10" x14ac:dyDescent="0.2">
      <c r="A131" s="80" t="s">
        <v>246</v>
      </c>
      <c r="B131" s="80"/>
      <c r="C131" s="9"/>
      <c r="D131" s="9"/>
      <c r="E131" s="9"/>
      <c r="F131" s="32"/>
      <c r="G131" s="48"/>
      <c r="H131" s="80" t="s">
        <v>252</v>
      </c>
      <c r="I131" s="80"/>
      <c r="J131" s="80"/>
    </row>
    <row r="132" spans="1:10" x14ac:dyDescent="0.2">
      <c r="A132" s="33" t="s">
        <v>1070</v>
      </c>
      <c r="B132" s="33"/>
      <c r="C132" s="9"/>
      <c r="D132" s="9"/>
      <c r="E132" s="9"/>
      <c r="F132" s="32"/>
      <c r="G132" s="48"/>
      <c r="H132" s="66" t="s">
        <v>253</v>
      </c>
      <c r="I132" s="66"/>
      <c r="J132" s="66"/>
    </row>
    <row r="133" spans="1:10" x14ac:dyDescent="0.2">
      <c r="A133" s="9"/>
      <c r="B133" s="9"/>
      <c r="C133" s="9"/>
      <c r="D133" s="9"/>
      <c r="E133" s="9"/>
      <c r="F133" s="32"/>
      <c r="G133" s="48"/>
      <c r="H133" s="48"/>
      <c r="I133" s="9"/>
      <c r="J133" s="9"/>
    </row>
    <row r="134" spans="1:10" x14ac:dyDescent="0.2">
      <c r="A134" s="33" t="s">
        <v>247</v>
      </c>
      <c r="B134" s="33"/>
      <c r="C134" s="9"/>
      <c r="D134" s="9"/>
      <c r="E134" s="9"/>
      <c r="F134" s="32"/>
      <c r="G134" s="48"/>
      <c r="H134" s="48"/>
      <c r="I134" s="9"/>
      <c r="J134" s="9"/>
    </row>
    <row r="135" spans="1:10" x14ac:dyDescent="0.2">
      <c r="A135" s="33" t="s">
        <v>1072</v>
      </c>
      <c r="B135" s="33"/>
      <c r="C135" s="9"/>
      <c r="D135" s="9"/>
      <c r="E135" s="9"/>
      <c r="F135" s="32"/>
      <c r="G135" s="48"/>
      <c r="H135" s="48"/>
      <c r="I135" s="9"/>
      <c r="J135" s="9"/>
    </row>
    <row r="136" spans="1:10" x14ac:dyDescent="0.2">
      <c r="A136" s="33" t="s">
        <v>248</v>
      </c>
      <c r="B136" s="33"/>
      <c r="C136" s="9"/>
      <c r="D136" s="9"/>
      <c r="E136" s="9"/>
      <c r="F136" s="32"/>
      <c r="G136" s="48"/>
      <c r="H136" s="48"/>
      <c r="I136" s="9"/>
      <c r="J136" s="9"/>
    </row>
  </sheetData>
  <mergeCells count="6">
    <mergeCell ref="H132:J132"/>
    <mergeCell ref="A1:B6"/>
    <mergeCell ref="C1:F6"/>
    <mergeCell ref="G1:J6"/>
    <mergeCell ref="A131:B131"/>
    <mergeCell ref="H131:J131"/>
  </mergeCells>
  <pageMargins left="0.70866141732283472" right="0.70866141732283472" top="0.74803149606299213" bottom="0.74803149606299213" header="0.31496062992125984" footer="0.31496062992125984"/>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58"/>
  <sheetViews>
    <sheetView tabSelected="1" view="pageBreakPreview" topLeftCell="B1" zoomScaleNormal="100" zoomScaleSheetLayoutView="100" workbookViewId="0">
      <selection activeCell="F30" sqref="F30"/>
    </sheetView>
  </sheetViews>
  <sheetFormatPr baseColWidth="10" defaultColWidth="6.85546875" defaultRowHeight="11.25" x14ac:dyDescent="0.2"/>
  <cols>
    <col min="1" max="1" width="13.140625" style="33" customWidth="1"/>
    <col min="2" max="2" width="29.85546875" style="33" customWidth="1"/>
    <col min="3" max="3" width="17.140625" style="33" customWidth="1"/>
    <col min="4" max="4" width="18.85546875" style="33" customWidth="1"/>
    <col min="5" max="5" width="18.42578125" style="33" customWidth="1"/>
    <col min="6" max="6" width="19.28515625" style="33" customWidth="1"/>
    <col min="7" max="7" width="19.85546875" style="33" customWidth="1"/>
    <col min="8" max="8" width="18.7109375" style="58" customWidth="1"/>
    <col min="9" max="9" width="19.85546875" style="58" customWidth="1"/>
    <col min="10" max="10" width="17.7109375" style="65" customWidth="1"/>
    <col min="11" max="11" width="16.42578125" style="65" customWidth="1"/>
    <col min="12" max="12" width="11.5703125" style="33" customWidth="1"/>
    <col min="13" max="13" width="10.42578125" style="33" customWidth="1"/>
    <col min="14" max="256" width="6.85546875" style="33"/>
    <col min="257" max="257" width="13.140625" style="33" customWidth="1"/>
    <col min="258" max="258" width="19.28515625" style="33" customWidth="1"/>
    <col min="259" max="259" width="17.140625" style="33" customWidth="1"/>
    <col min="260" max="260" width="18.85546875" style="33" customWidth="1"/>
    <col min="261" max="261" width="18.42578125" style="33" customWidth="1"/>
    <col min="262" max="262" width="19.28515625" style="33" customWidth="1"/>
    <col min="263" max="263" width="19.85546875" style="33" customWidth="1"/>
    <col min="264" max="264" width="18.7109375" style="33" customWidth="1"/>
    <col min="265" max="265" width="19.85546875" style="33" customWidth="1"/>
    <col min="266" max="266" width="17.7109375" style="33" customWidth="1"/>
    <col min="267" max="267" width="16.42578125" style="33" customWidth="1"/>
    <col min="268" max="268" width="11.5703125" style="33" customWidth="1"/>
    <col min="269" max="269" width="10.42578125" style="33" customWidth="1"/>
    <col min="270" max="512" width="6.85546875" style="33"/>
    <col min="513" max="513" width="13.140625" style="33" customWidth="1"/>
    <col min="514" max="514" width="19.28515625" style="33" customWidth="1"/>
    <col min="515" max="515" width="17.140625" style="33" customWidth="1"/>
    <col min="516" max="516" width="18.85546875" style="33" customWidth="1"/>
    <col min="517" max="517" width="18.42578125" style="33" customWidth="1"/>
    <col min="518" max="518" width="19.28515625" style="33" customWidth="1"/>
    <col min="519" max="519" width="19.85546875" style="33" customWidth="1"/>
    <col min="520" max="520" width="18.7109375" style="33" customWidth="1"/>
    <col min="521" max="521" width="19.85546875" style="33" customWidth="1"/>
    <col min="522" max="522" width="17.7109375" style="33" customWidth="1"/>
    <col min="523" max="523" width="16.42578125" style="33" customWidth="1"/>
    <col min="524" max="524" width="11.5703125" style="33" customWidth="1"/>
    <col min="525" max="525" width="10.42578125" style="33" customWidth="1"/>
    <col min="526" max="768" width="6.85546875" style="33"/>
    <col min="769" max="769" width="13.140625" style="33" customWidth="1"/>
    <col min="770" max="770" width="19.28515625" style="33" customWidth="1"/>
    <col min="771" max="771" width="17.140625" style="33" customWidth="1"/>
    <col min="772" max="772" width="18.85546875" style="33" customWidth="1"/>
    <col min="773" max="773" width="18.42578125" style="33" customWidth="1"/>
    <col min="774" max="774" width="19.28515625" style="33" customWidth="1"/>
    <col min="775" max="775" width="19.85546875" style="33" customWidth="1"/>
    <col min="776" max="776" width="18.7109375" style="33" customWidth="1"/>
    <col min="777" max="777" width="19.85546875" style="33" customWidth="1"/>
    <col min="778" max="778" width="17.7109375" style="33" customWidth="1"/>
    <col min="779" max="779" width="16.42578125" style="33" customWidth="1"/>
    <col min="780" max="780" width="11.5703125" style="33" customWidth="1"/>
    <col min="781" max="781" width="10.42578125" style="33" customWidth="1"/>
    <col min="782" max="1024" width="6.85546875" style="33"/>
    <col min="1025" max="1025" width="13.140625" style="33" customWidth="1"/>
    <col min="1026" max="1026" width="19.28515625" style="33" customWidth="1"/>
    <col min="1027" max="1027" width="17.140625" style="33" customWidth="1"/>
    <col min="1028" max="1028" width="18.85546875" style="33" customWidth="1"/>
    <col min="1029" max="1029" width="18.42578125" style="33" customWidth="1"/>
    <col min="1030" max="1030" width="19.28515625" style="33" customWidth="1"/>
    <col min="1031" max="1031" width="19.85546875" style="33" customWidth="1"/>
    <col min="1032" max="1032" width="18.7109375" style="33" customWidth="1"/>
    <col min="1033" max="1033" width="19.85546875" style="33" customWidth="1"/>
    <col min="1034" max="1034" width="17.7109375" style="33" customWidth="1"/>
    <col min="1035" max="1035" width="16.42578125" style="33" customWidth="1"/>
    <col min="1036" max="1036" width="11.5703125" style="33" customWidth="1"/>
    <col min="1037" max="1037" width="10.42578125" style="33" customWidth="1"/>
    <col min="1038" max="1280" width="6.85546875" style="33"/>
    <col min="1281" max="1281" width="13.140625" style="33" customWidth="1"/>
    <col min="1282" max="1282" width="19.28515625" style="33" customWidth="1"/>
    <col min="1283" max="1283" width="17.140625" style="33" customWidth="1"/>
    <col min="1284" max="1284" width="18.85546875" style="33" customWidth="1"/>
    <col min="1285" max="1285" width="18.42578125" style="33" customWidth="1"/>
    <col min="1286" max="1286" width="19.28515625" style="33" customWidth="1"/>
    <col min="1287" max="1287" width="19.85546875" style="33" customWidth="1"/>
    <col min="1288" max="1288" width="18.7109375" style="33" customWidth="1"/>
    <col min="1289" max="1289" width="19.85546875" style="33" customWidth="1"/>
    <col min="1290" max="1290" width="17.7109375" style="33" customWidth="1"/>
    <col min="1291" max="1291" width="16.42578125" style="33" customWidth="1"/>
    <col min="1292" max="1292" width="11.5703125" style="33" customWidth="1"/>
    <col min="1293" max="1293" width="10.42578125" style="33" customWidth="1"/>
    <col min="1294" max="1536" width="6.85546875" style="33"/>
    <col min="1537" max="1537" width="13.140625" style="33" customWidth="1"/>
    <col min="1538" max="1538" width="19.28515625" style="33" customWidth="1"/>
    <col min="1539" max="1539" width="17.140625" style="33" customWidth="1"/>
    <col min="1540" max="1540" width="18.85546875" style="33" customWidth="1"/>
    <col min="1541" max="1541" width="18.42578125" style="33" customWidth="1"/>
    <col min="1542" max="1542" width="19.28515625" style="33" customWidth="1"/>
    <col min="1543" max="1543" width="19.85546875" style="33" customWidth="1"/>
    <col min="1544" max="1544" width="18.7109375" style="33" customWidth="1"/>
    <col min="1545" max="1545" width="19.85546875" style="33" customWidth="1"/>
    <col min="1546" max="1546" width="17.7109375" style="33" customWidth="1"/>
    <col min="1547" max="1547" width="16.42578125" style="33" customWidth="1"/>
    <col min="1548" max="1548" width="11.5703125" style="33" customWidth="1"/>
    <col min="1549" max="1549" width="10.42578125" style="33" customWidth="1"/>
    <col min="1550" max="1792" width="6.85546875" style="33"/>
    <col min="1793" max="1793" width="13.140625" style="33" customWidth="1"/>
    <col min="1794" max="1794" width="19.28515625" style="33" customWidth="1"/>
    <col min="1795" max="1795" width="17.140625" style="33" customWidth="1"/>
    <col min="1796" max="1796" width="18.85546875" style="33" customWidth="1"/>
    <col min="1797" max="1797" width="18.42578125" style="33" customWidth="1"/>
    <col min="1798" max="1798" width="19.28515625" style="33" customWidth="1"/>
    <col min="1799" max="1799" width="19.85546875" style="33" customWidth="1"/>
    <col min="1800" max="1800" width="18.7109375" style="33" customWidth="1"/>
    <col min="1801" max="1801" width="19.85546875" style="33" customWidth="1"/>
    <col min="1802" max="1802" width="17.7109375" style="33" customWidth="1"/>
    <col min="1803" max="1803" width="16.42578125" style="33" customWidth="1"/>
    <col min="1804" max="1804" width="11.5703125" style="33" customWidth="1"/>
    <col min="1805" max="1805" width="10.42578125" style="33" customWidth="1"/>
    <col min="1806" max="2048" width="6.85546875" style="33"/>
    <col min="2049" max="2049" width="13.140625" style="33" customWidth="1"/>
    <col min="2050" max="2050" width="19.28515625" style="33" customWidth="1"/>
    <col min="2051" max="2051" width="17.140625" style="33" customWidth="1"/>
    <col min="2052" max="2052" width="18.85546875" style="33" customWidth="1"/>
    <col min="2053" max="2053" width="18.42578125" style="33" customWidth="1"/>
    <col min="2054" max="2054" width="19.28515625" style="33" customWidth="1"/>
    <col min="2055" max="2055" width="19.85546875" style="33" customWidth="1"/>
    <col min="2056" max="2056" width="18.7109375" style="33" customWidth="1"/>
    <col min="2057" max="2057" width="19.85546875" style="33" customWidth="1"/>
    <col min="2058" max="2058" width="17.7109375" style="33" customWidth="1"/>
    <col min="2059" max="2059" width="16.42578125" style="33" customWidth="1"/>
    <col min="2060" max="2060" width="11.5703125" style="33" customWidth="1"/>
    <col min="2061" max="2061" width="10.42578125" style="33" customWidth="1"/>
    <col min="2062" max="2304" width="6.85546875" style="33"/>
    <col min="2305" max="2305" width="13.140625" style="33" customWidth="1"/>
    <col min="2306" max="2306" width="19.28515625" style="33" customWidth="1"/>
    <col min="2307" max="2307" width="17.140625" style="33" customWidth="1"/>
    <col min="2308" max="2308" width="18.85546875" style="33" customWidth="1"/>
    <col min="2309" max="2309" width="18.42578125" style="33" customWidth="1"/>
    <col min="2310" max="2310" width="19.28515625" style="33" customWidth="1"/>
    <col min="2311" max="2311" width="19.85546875" style="33" customWidth="1"/>
    <col min="2312" max="2312" width="18.7109375" style="33" customWidth="1"/>
    <col min="2313" max="2313" width="19.85546875" style="33" customWidth="1"/>
    <col min="2314" max="2314" width="17.7109375" style="33" customWidth="1"/>
    <col min="2315" max="2315" width="16.42578125" style="33" customWidth="1"/>
    <col min="2316" max="2316" width="11.5703125" style="33" customWidth="1"/>
    <col min="2317" max="2317" width="10.42578125" style="33" customWidth="1"/>
    <col min="2318" max="2560" width="6.85546875" style="33"/>
    <col min="2561" max="2561" width="13.140625" style="33" customWidth="1"/>
    <col min="2562" max="2562" width="19.28515625" style="33" customWidth="1"/>
    <col min="2563" max="2563" width="17.140625" style="33" customWidth="1"/>
    <col min="2564" max="2564" width="18.85546875" style="33" customWidth="1"/>
    <col min="2565" max="2565" width="18.42578125" style="33" customWidth="1"/>
    <col min="2566" max="2566" width="19.28515625" style="33" customWidth="1"/>
    <col min="2567" max="2567" width="19.85546875" style="33" customWidth="1"/>
    <col min="2568" max="2568" width="18.7109375" style="33" customWidth="1"/>
    <col min="2569" max="2569" width="19.85546875" style="33" customWidth="1"/>
    <col min="2570" max="2570" width="17.7109375" style="33" customWidth="1"/>
    <col min="2571" max="2571" width="16.42578125" style="33" customWidth="1"/>
    <col min="2572" max="2572" width="11.5703125" style="33" customWidth="1"/>
    <col min="2573" max="2573" width="10.42578125" style="33" customWidth="1"/>
    <col min="2574" max="2816" width="6.85546875" style="33"/>
    <col min="2817" max="2817" width="13.140625" style="33" customWidth="1"/>
    <col min="2818" max="2818" width="19.28515625" style="33" customWidth="1"/>
    <col min="2819" max="2819" width="17.140625" style="33" customWidth="1"/>
    <col min="2820" max="2820" width="18.85546875" style="33" customWidth="1"/>
    <col min="2821" max="2821" width="18.42578125" style="33" customWidth="1"/>
    <col min="2822" max="2822" width="19.28515625" style="33" customWidth="1"/>
    <col min="2823" max="2823" width="19.85546875" style="33" customWidth="1"/>
    <col min="2824" max="2824" width="18.7109375" style="33" customWidth="1"/>
    <col min="2825" max="2825" width="19.85546875" style="33" customWidth="1"/>
    <col min="2826" max="2826" width="17.7109375" style="33" customWidth="1"/>
    <col min="2827" max="2827" width="16.42578125" style="33" customWidth="1"/>
    <col min="2828" max="2828" width="11.5703125" style="33" customWidth="1"/>
    <col min="2829" max="2829" width="10.42578125" style="33" customWidth="1"/>
    <col min="2830" max="3072" width="6.85546875" style="33"/>
    <col min="3073" max="3073" width="13.140625" style="33" customWidth="1"/>
    <col min="3074" max="3074" width="19.28515625" style="33" customWidth="1"/>
    <col min="3075" max="3075" width="17.140625" style="33" customWidth="1"/>
    <col min="3076" max="3076" width="18.85546875" style="33" customWidth="1"/>
    <col min="3077" max="3077" width="18.42578125" style="33" customWidth="1"/>
    <col min="3078" max="3078" width="19.28515625" style="33" customWidth="1"/>
    <col min="3079" max="3079" width="19.85546875" style="33" customWidth="1"/>
    <col min="3080" max="3080" width="18.7109375" style="33" customWidth="1"/>
    <col min="3081" max="3081" width="19.85546875" style="33" customWidth="1"/>
    <col min="3082" max="3082" width="17.7109375" style="33" customWidth="1"/>
    <col min="3083" max="3083" width="16.42578125" style="33" customWidth="1"/>
    <col min="3084" max="3084" width="11.5703125" style="33" customWidth="1"/>
    <col min="3085" max="3085" width="10.42578125" style="33" customWidth="1"/>
    <col min="3086" max="3328" width="6.85546875" style="33"/>
    <col min="3329" max="3329" width="13.140625" style="33" customWidth="1"/>
    <col min="3330" max="3330" width="19.28515625" style="33" customWidth="1"/>
    <col min="3331" max="3331" width="17.140625" style="33" customWidth="1"/>
    <col min="3332" max="3332" width="18.85546875" style="33" customWidth="1"/>
    <col min="3333" max="3333" width="18.42578125" style="33" customWidth="1"/>
    <col min="3334" max="3334" width="19.28515625" style="33" customWidth="1"/>
    <col min="3335" max="3335" width="19.85546875" style="33" customWidth="1"/>
    <col min="3336" max="3336" width="18.7109375" style="33" customWidth="1"/>
    <col min="3337" max="3337" width="19.85546875" style="33" customWidth="1"/>
    <col min="3338" max="3338" width="17.7109375" style="33" customWidth="1"/>
    <col min="3339" max="3339" width="16.42578125" style="33" customWidth="1"/>
    <col min="3340" max="3340" width="11.5703125" style="33" customWidth="1"/>
    <col min="3341" max="3341" width="10.42578125" style="33" customWidth="1"/>
    <col min="3342" max="3584" width="6.85546875" style="33"/>
    <col min="3585" max="3585" width="13.140625" style="33" customWidth="1"/>
    <col min="3586" max="3586" width="19.28515625" style="33" customWidth="1"/>
    <col min="3587" max="3587" width="17.140625" style="33" customWidth="1"/>
    <col min="3588" max="3588" width="18.85546875" style="33" customWidth="1"/>
    <col min="3589" max="3589" width="18.42578125" style="33" customWidth="1"/>
    <col min="3590" max="3590" width="19.28515625" style="33" customWidth="1"/>
    <col min="3591" max="3591" width="19.85546875" style="33" customWidth="1"/>
    <col min="3592" max="3592" width="18.7109375" style="33" customWidth="1"/>
    <col min="3593" max="3593" width="19.85546875" style="33" customWidth="1"/>
    <col min="3594" max="3594" width="17.7109375" style="33" customWidth="1"/>
    <col min="3595" max="3595" width="16.42578125" style="33" customWidth="1"/>
    <col min="3596" max="3596" width="11.5703125" style="33" customWidth="1"/>
    <col min="3597" max="3597" width="10.42578125" style="33" customWidth="1"/>
    <col min="3598" max="3840" width="6.85546875" style="33"/>
    <col min="3841" max="3841" width="13.140625" style="33" customWidth="1"/>
    <col min="3842" max="3842" width="19.28515625" style="33" customWidth="1"/>
    <col min="3843" max="3843" width="17.140625" style="33" customWidth="1"/>
    <col min="3844" max="3844" width="18.85546875" style="33" customWidth="1"/>
    <col min="3845" max="3845" width="18.42578125" style="33" customWidth="1"/>
    <col min="3846" max="3846" width="19.28515625" style="33" customWidth="1"/>
    <col min="3847" max="3847" width="19.85546875" style="33" customWidth="1"/>
    <col min="3848" max="3848" width="18.7109375" style="33" customWidth="1"/>
    <col min="3849" max="3849" width="19.85546875" style="33" customWidth="1"/>
    <col min="3850" max="3850" width="17.7109375" style="33" customWidth="1"/>
    <col min="3851" max="3851" width="16.42578125" style="33" customWidth="1"/>
    <col min="3852" max="3852" width="11.5703125" style="33" customWidth="1"/>
    <col min="3853" max="3853" width="10.42578125" style="33" customWidth="1"/>
    <col min="3854" max="4096" width="6.85546875" style="33"/>
    <col min="4097" max="4097" width="13.140625" style="33" customWidth="1"/>
    <col min="4098" max="4098" width="19.28515625" style="33" customWidth="1"/>
    <col min="4099" max="4099" width="17.140625" style="33" customWidth="1"/>
    <col min="4100" max="4100" width="18.85546875" style="33" customWidth="1"/>
    <col min="4101" max="4101" width="18.42578125" style="33" customWidth="1"/>
    <col min="4102" max="4102" width="19.28515625" style="33" customWidth="1"/>
    <col min="4103" max="4103" width="19.85546875" style="33" customWidth="1"/>
    <col min="4104" max="4104" width="18.7109375" style="33" customWidth="1"/>
    <col min="4105" max="4105" width="19.85546875" style="33" customWidth="1"/>
    <col min="4106" max="4106" width="17.7109375" style="33" customWidth="1"/>
    <col min="4107" max="4107" width="16.42578125" style="33" customWidth="1"/>
    <col min="4108" max="4108" width="11.5703125" style="33" customWidth="1"/>
    <col min="4109" max="4109" width="10.42578125" style="33" customWidth="1"/>
    <col min="4110" max="4352" width="6.85546875" style="33"/>
    <col min="4353" max="4353" width="13.140625" style="33" customWidth="1"/>
    <col min="4354" max="4354" width="19.28515625" style="33" customWidth="1"/>
    <col min="4355" max="4355" width="17.140625" style="33" customWidth="1"/>
    <col min="4356" max="4356" width="18.85546875" style="33" customWidth="1"/>
    <col min="4357" max="4357" width="18.42578125" style="33" customWidth="1"/>
    <col min="4358" max="4358" width="19.28515625" style="33" customWidth="1"/>
    <col min="4359" max="4359" width="19.85546875" style="33" customWidth="1"/>
    <col min="4360" max="4360" width="18.7109375" style="33" customWidth="1"/>
    <col min="4361" max="4361" width="19.85546875" style="33" customWidth="1"/>
    <col min="4362" max="4362" width="17.7109375" style="33" customWidth="1"/>
    <col min="4363" max="4363" width="16.42578125" style="33" customWidth="1"/>
    <col min="4364" max="4364" width="11.5703125" style="33" customWidth="1"/>
    <col min="4365" max="4365" width="10.42578125" style="33" customWidth="1"/>
    <col min="4366" max="4608" width="6.85546875" style="33"/>
    <col min="4609" max="4609" width="13.140625" style="33" customWidth="1"/>
    <col min="4610" max="4610" width="19.28515625" style="33" customWidth="1"/>
    <col min="4611" max="4611" width="17.140625" style="33" customWidth="1"/>
    <col min="4612" max="4612" width="18.85546875" style="33" customWidth="1"/>
    <col min="4613" max="4613" width="18.42578125" style="33" customWidth="1"/>
    <col min="4614" max="4614" width="19.28515625" style="33" customWidth="1"/>
    <col min="4615" max="4615" width="19.85546875" style="33" customWidth="1"/>
    <col min="4616" max="4616" width="18.7109375" style="33" customWidth="1"/>
    <col min="4617" max="4617" width="19.85546875" style="33" customWidth="1"/>
    <col min="4618" max="4618" width="17.7109375" style="33" customWidth="1"/>
    <col min="4619" max="4619" width="16.42578125" style="33" customWidth="1"/>
    <col min="4620" max="4620" width="11.5703125" style="33" customWidth="1"/>
    <col min="4621" max="4621" width="10.42578125" style="33" customWidth="1"/>
    <col min="4622" max="4864" width="6.85546875" style="33"/>
    <col min="4865" max="4865" width="13.140625" style="33" customWidth="1"/>
    <col min="4866" max="4866" width="19.28515625" style="33" customWidth="1"/>
    <col min="4867" max="4867" width="17.140625" style="33" customWidth="1"/>
    <col min="4868" max="4868" width="18.85546875" style="33" customWidth="1"/>
    <col min="4869" max="4869" width="18.42578125" style="33" customWidth="1"/>
    <col min="4870" max="4870" width="19.28515625" style="33" customWidth="1"/>
    <col min="4871" max="4871" width="19.85546875" style="33" customWidth="1"/>
    <col min="4872" max="4872" width="18.7109375" style="33" customWidth="1"/>
    <col min="4873" max="4873" width="19.85546875" style="33" customWidth="1"/>
    <col min="4874" max="4874" width="17.7109375" style="33" customWidth="1"/>
    <col min="4875" max="4875" width="16.42578125" style="33" customWidth="1"/>
    <col min="4876" max="4876" width="11.5703125" style="33" customWidth="1"/>
    <col min="4877" max="4877" width="10.42578125" style="33" customWidth="1"/>
    <col min="4878" max="5120" width="6.85546875" style="33"/>
    <col min="5121" max="5121" width="13.140625" style="33" customWidth="1"/>
    <col min="5122" max="5122" width="19.28515625" style="33" customWidth="1"/>
    <col min="5123" max="5123" width="17.140625" style="33" customWidth="1"/>
    <col min="5124" max="5124" width="18.85546875" style="33" customWidth="1"/>
    <col min="5125" max="5125" width="18.42578125" style="33" customWidth="1"/>
    <col min="5126" max="5126" width="19.28515625" style="33" customWidth="1"/>
    <col min="5127" max="5127" width="19.85546875" style="33" customWidth="1"/>
    <col min="5128" max="5128" width="18.7109375" style="33" customWidth="1"/>
    <col min="5129" max="5129" width="19.85546875" style="33" customWidth="1"/>
    <col min="5130" max="5130" width="17.7109375" style="33" customWidth="1"/>
    <col min="5131" max="5131" width="16.42578125" style="33" customWidth="1"/>
    <col min="5132" max="5132" width="11.5703125" style="33" customWidth="1"/>
    <col min="5133" max="5133" width="10.42578125" style="33" customWidth="1"/>
    <col min="5134" max="5376" width="6.85546875" style="33"/>
    <col min="5377" max="5377" width="13.140625" style="33" customWidth="1"/>
    <col min="5378" max="5378" width="19.28515625" style="33" customWidth="1"/>
    <col min="5379" max="5379" width="17.140625" style="33" customWidth="1"/>
    <col min="5380" max="5380" width="18.85546875" style="33" customWidth="1"/>
    <col min="5381" max="5381" width="18.42578125" style="33" customWidth="1"/>
    <col min="5382" max="5382" width="19.28515625" style="33" customWidth="1"/>
    <col min="5383" max="5383" width="19.85546875" style="33" customWidth="1"/>
    <col min="5384" max="5384" width="18.7109375" style="33" customWidth="1"/>
    <col min="5385" max="5385" width="19.85546875" style="33" customWidth="1"/>
    <col min="5386" max="5386" width="17.7109375" style="33" customWidth="1"/>
    <col min="5387" max="5387" width="16.42578125" style="33" customWidth="1"/>
    <col min="5388" max="5388" width="11.5703125" style="33" customWidth="1"/>
    <col min="5389" max="5389" width="10.42578125" style="33" customWidth="1"/>
    <col min="5390" max="5632" width="6.85546875" style="33"/>
    <col min="5633" max="5633" width="13.140625" style="33" customWidth="1"/>
    <col min="5634" max="5634" width="19.28515625" style="33" customWidth="1"/>
    <col min="5635" max="5635" width="17.140625" style="33" customWidth="1"/>
    <col min="5636" max="5636" width="18.85546875" style="33" customWidth="1"/>
    <col min="5637" max="5637" width="18.42578125" style="33" customWidth="1"/>
    <col min="5638" max="5638" width="19.28515625" style="33" customWidth="1"/>
    <col min="5639" max="5639" width="19.85546875" style="33" customWidth="1"/>
    <col min="5640" max="5640" width="18.7109375" style="33" customWidth="1"/>
    <col min="5641" max="5641" width="19.85546875" style="33" customWidth="1"/>
    <col min="5642" max="5642" width="17.7109375" style="33" customWidth="1"/>
    <col min="5643" max="5643" width="16.42578125" style="33" customWidth="1"/>
    <col min="5644" max="5644" width="11.5703125" style="33" customWidth="1"/>
    <col min="5645" max="5645" width="10.42578125" style="33" customWidth="1"/>
    <col min="5646" max="5888" width="6.85546875" style="33"/>
    <col min="5889" max="5889" width="13.140625" style="33" customWidth="1"/>
    <col min="5890" max="5890" width="19.28515625" style="33" customWidth="1"/>
    <col min="5891" max="5891" width="17.140625" style="33" customWidth="1"/>
    <col min="5892" max="5892" width="18.85546875" style="33" customWidth="1"/>
    <col min="5893" max="5893" width="18.42578125" style="33" customWidth="1"/>
    <col min="5894" max="5894" width="19.28515625" style="33" customWidth="1"/>
    <col min="5895" max="5895" width="19.85546875" style="33" customWidth="1"/>
    <col min="5896" max="5896" width="18.7109375" style="33" customWidth="1"/>
    <col min="5897" max="5897" width="19.85546875" style="33" customWidth="1"/>
    <col min="5898" max="5898" width="17.7109375" style="33" customWidth="1"/>
    <col min="5899" max="5899" width="16.42578125" style="33" customWidth="1"/>
    <col min="5900" max="5900" width="11.5703125" style="33" customWidth="1"/>
    <col min="5901" max="5901" width="10.42578125" style="33" customWidth="1"/>
    <col min="5902" max="6144" width="6.85546875" style="33"/>
    <col min="6145" max="6145" width="13.140625" style="33" customWidth="1"/>
    <col min="6146" max="6146" width="19.28515625" style="33" customWidth="1"/>
    <col min="6147" max="6147" width="17.140625" style="33" customWidth="1"/>
    <col min="6148" max="6148" width="18.85546875" style="33" customWidth="1"/>
    <col min="6149" max="6149" width="18.42578125" style="33" customWidth="1"/>
    <col min="6150" max="6150" width="19.28515625" style="33" customWidth="1"/>
    <col min="6151" max="6151" width="19.85546875" style="33" customWidth="1"/>
    <col min="6152" max="6152" width="18.7109375" style="33" customWidth="1"/>
    <col min="6153" max="6153" width="19.85546875" style="33" customWidth="1"/>
    <col min="6154" max="6154" width="17.7109375" style="33" customWidth="1"/>
    <col min="6155" max="6155" width="16.42578125" style="33" customWidth="1"/>
    <col min="6156" max="6156" width="11.5703125" style="33" customWidth="1"/>
    <col min="6157" max="6157" width="10.42578125" style="33" customWidth="1"/>
    <col min="6158" max="6400" width="6.85546875" style="33"/>
    <col min="6401" max="6401" width="13.140625" style="33" customWidth="1"/>
    <col min="6402" max="6402" width="19.28515625" style="33" customWidth="1"/>
    <col min="6403" max="6403" width="17.140625" style="33" customWidth="1"/>
    <col min="6404" max="6404" width="18.85546875" style="33" customWidth="1"/>
    <col min="6405" max="6405" width="18.42578125" style="33" customWidth="1"/>
    <col min="6406" max="6406" width="19.28515625" style="33" customWidth="1"/>
    <col min="6407" max="6407" width="19.85546875" style="33" customWidth="1"/>
    <col min="6408" max="6408" width="18.7109375" style="33" customWidth="1"/>
    <col min="6409" max="6409" width="19.85546875" style="33" customWidth="1"/>
    <col min="6410" max="6410" width="17.7109375" style="33" customWidth="1"/>
    <col min="6411" max="6411" width="16.42578125" style="33" customWidth="1"/>
    <col min="6412" max="6412" width="11.5703125" style="33" customWidth="1"/>
    <col min="6413" max="6413" width="10.42578125" style="33" customWidth="1"/>
    <col min="6414" max="6656" width="6.85546875" style="33"/>
    <col min="6657" max="6657" width="13.140625" style="33" customWidth="1"/>
    <col min="6658" max="6658" width="19.28515625" style="33" customWidth="1"/>
    <col min="6659" max="6659" width="17.140625" style="33" customWidth="1"/>
    <col min="6660" max="6660" width="18.85546875" style="33" customWidth="1"/>
    <col min="6661" max="6661" width="18.42578125" style="33" customWidth="1"/>
    <col min="6662" max="6662" width="19.28515625" style="33" customWidth="1"/>
    <col min="6663" max="6663" width="19.85546875" style="33" customWidth="1"/>
    <col min="6664" max="6664" width="18.7109375" style="33" customWidth="1"/>
    <col min="6665" max="6665" width="19.85546875" style="33" customWidth="1"/>
    <col min="6666" max="6666" width="17.7109375" style="33" customWidth="1"/>
    <col min="6667" max="6667" width="16.42578125" style="33" customWidth="1"/>
    <col min="6668" max="6668" width="11.5703125" style="33" customWidth="1"/>
    <col min="6669" max="6669" width="10.42578125" style="33" customWidth="1"/>
    <col min="6670" max="6912" width="6.85546875" style="33"/>
    <col min="6913" max="6913" width="13.140625" style="33" customWidth="1"/>
    <col min="6914" max="6914" width="19.28515625" style="33" customWidth="1"/>
    <col min="6915" max="6915" width="17.140625" style="33" customWidth="1"/>
    <col min="6916" max="6916" width="18.85546875" style="33" customWidth="1"/>
    <col min="6917" max="6917" width="18.42578125" style="33" customWidth="1"/>
    <col min="6918" max="6918" width="19.28515625" style="33" customWidth="1"/>
    <col min="6919" max="6919" width="19.85546875" style="33" customWidth="1"/>
    <col min="6920" max="6920" width="18.7109375" style="33" customWidth="1"/>
    <col min="6921" max="6921" width="19.85546875" style="33" customWidth="1"/>
    <col min="6922" max="6922" width="17.7109375" style="33" customWidth="1"/>
    <col min="6923" max="6923" width="16.42578125" style="33" customWidth="1"/>
    <col min="6924" max="6924" width="11.5703125" style="33" customWidth="1"/>
    <col min="6925" max="6925" width="10.42578125" style="33" customWidth="1"/>
    <col min="6926" max="7168" width="6.85546875" style="33"/>
    <col min="7169" max="7169" width="13.140625" style="33" customWidth="1"/>
    <col min="7170" max="7170" width="19.28515625" style="33" customWidth="1"/>
    <col min="7171" max="7171" width="17.140625" style="33" customWidth="1"/>
    <col min="7172" max="7172" width="18.85546875" style="33" customWidth="1"/>
    <col min="7173" max="7173" width="18.42578125" style="33" customWidth="1"/>
    <col min="7174" max="7174" width="19.28515625" style="33" customWidth="1"/>
    <col min="7175" max="7175" width="19.85546875" style="33" customWidth="1"/>
    <col min="7176" max="7176" width="18.7109375" style="33" customWidth="1"/>
    <col min="7177" max="7177" width="19.85546875" style="33" customWidth="1"/>
    <col min="7178" max="7178" width="17.7109375" style="33" customWidth="1"/>
    <col min="7179" max="7179" width="16.42578125" style="33" customWidth="1"/>
    <col min="7180" max="7180" width="11.5703125" style="33" customWidth="1"/>
    <col min="7181" max="7181" width="10.42578125" style="33" customWidth="1"/>
    <col min="7182" max="7424" width="6.85546875" style="33"/>
    <col min="7425" max="7425" width="13.140625" style="33" customWidth="1"/>
    <col min="7426" max="7426" width="19.28515625" style="33" customWidth="1"/>
    <col min="7427" max="7427" width="17.140625" style="33" customWidth="1"/>
    <col min="7428" max="7428" width="18.85546875" style="33" customWidth="1"/>
    <col min="7429" max="7429" width="18.42578125" style="33" customWidth="1"/>
    <col min="7430" max="7430" width="19.28515625" style="33" customWidth="1"/>
    <col min="7431" max="7431" width="19.85546875" style="33" customWidth="1"/>
    <col min="7432" max="7432" width="18.7109375" style="33" customWidth="1"/>
    <col min="7433" max="7433" width="19.85546875" style="33" customWidth="1"/>
    <col min="7434" max="7434" width="17.7109375" style="33" customWidth="1"/>
    <col min="7435" max="7435" width="16.42578125" style="33" customWidth="1"/>
    <col min="7436" max="7436" width="11.5703125" style="33" customWidth="1"/>
    <col min="7437" max="7437" width="10.42578125" style="33" customWidth="1"/>
    <col min="7438" max="7680" width="6.85546875" style="33"/>
    <col min="7681" max="7681" width="13.140625" style="33" customWidth="1"/>
    <col min="7682" max="7682" width="19.28515625" style="33" customWidth="1"/>
    <col min="7683" max="7683" width="17.140625" style="33" customWidth="1"/>
    <col min="7684" max="7684" width="18.85546875" style="33" customWidth="1"/>
    <col min="7685" max="7685" width="18.42578125" style="33" customWidth="1"/>
    <col min="7686" max="7686" width="19.28515625" style="33" customWidth="1"/>
    <col min="7687" max="7687" width="19.85546875" style="33" customWidth="1"/>
    <col min="7688" max="7688" width="18.7109375" style="33" customWidth="1"/>
    <col min="7689" max="7689" width="19.85546875" style="33" customWidth="1"/>
    <col min="7690" max="7690" width="17.7109375" style="33" customWidth="1"/>
    <col min="7691" max="7691" width="16.42578125" style="33" customWidth="1"/>
    <col min="7692" max="7692" width="11.5703125" style="33" customWidth="1"/>
    <col min="7693" max="7693" width="10.42578125" style="33" customWidth="1"/>
    <col min="7694" max="7936" width="6.85546875" style="33"/>
    <col min="7937" max="7937" width="13.140625" style="33" customWidth="1"/>
    <col min="7938" max="7938" width="19.28515625" style="33" customWidth="1"/>
    <col min="7939" max="7939" width="17.140625" style="33" customWidth="1"/>
    <col min="7940" max="7940" width="18.85546875" style="33" customWidth="1"/>
    <col min="7941" max="7941" width="18.42578125" style="33" customWidth="1"/>
    <col min="7942" max="7942" width="19.28515625" style="33" customWidth="1"/>
    <col min="7943" max="7943" width="19.85546875" style="33" customWidth="1"/>
    <col min="7944" max="7944" width="18.7109375" style="33" customWidth="1"/>
    <col min="7945" max="7945" width="19.85546875" style="33" customWidth="1"/>
    <col min="7946" max="7946" width="17.7109375" style="33" customWidth="1"/>
    <col min="7947" max="7947" width="16.42578125" style="33" customWidth="1"/>
    <col min="7948" max="7948" width="11.5703125" style="33" customWidth="1"/>
    <col min="7949" max="7949" width="10.42578125" style="33" customWidth="1"/>
    <col min="7950" max="8192" width="6.85546875" style="33"/>
    <col min="8193" max="8193" width="13.140625" style="33" customWidth="1"/>
    <col min="8194" max="8194" width="19.28515625" style="33" customWidth="1"/>
    <col min="8195" max="8195" width="17.140625" style="33" customWidth="1"/>
    <col min="8196" max="8196" width="18.85546875" style="33" customWidth="1"/>
    <col min="8197" max="8197" width="18.42578125" style="33" customWidth="1"/>
    <col min="8198" max="8198" width="19.28515625" style="33" customWidth="1"/>
    <col min="8199" max="8199" width="19.85546875" style="33" customWidth="1"/>
    <col min="8200" max="8200" width="18.7109375" style="33" customWidth="1"/>
    <col min="8201" max="8201" width="19.85546875" style="33" customWidth="1"/>
    <col min="8202" max="8202" width="17.7109375" style="33" customWidth="1"/>
    <col min="8203" max="8203" width="16.42578125" style="33" customWidth="1"/>
    <col min="8204" max="8204" width="11.5703125" style="33" customWidth="1"/>
    <col min="8205" max="8205" width="10.42578125" style="33" customWidth="1"/>
    <col min="8206" max="8448" width="6.85546875" style="33"/>
    <col min="8449" max="8449" width="13.140625" style="33" customWidth="1"/>
    <col min="8450" max="8450" width="19.28515625" style="33" customWidth="1"/>
    <col min="8451" max="8451" width="17.140625" style="33" customWidth="1"/>
    <col min="8452" max="8452" width="18.85546875" style="33" customWidth="1"/>
    <col min="8453" max="8453" width="18.42578125" style="33" customWidth="1"/>
    <col min="8454" max="8454" width="19.28515625" style="33" customWidth="1"/>
    <col min="8455" max="8455" width="19.85546875" style="33" customWidth="1"/>
    <col min="8456" max="8456" width="18.7109375" style="33" customWidth="1"/>
    <col min="8457" max="8457" width="19.85546875" style="33" customWidth="1"/>
    <col min="8458" max="8458" width="17.7109375" style="33" customWidth="1"/>
    <col min="8459" max="8459" width="16.42578125" style="33" customWidth="1"/>
    <col min="8460" max="8460" width="11.5703125" style="33" customWidth="1"/>
    <col min="8461" max="8461" width="10.42578125" style="33" customWidth="1"/>
    <col min="8462" max="8704" width="6.85546875" style="33"/>
    <col min="8705" max="8705" width="13.140625" style="33" customWidth="1"/>
    <col min="8706" max="8706" width="19.28515625" style="33" customWidth="1"/>
    <col min="8707" max="8707" width="17.140625" style="33" customWidth="1"/>
    <col min="8708" max="8708" width="18.85546875" style="33" customWidth="1"/>
    <col min="8709" max="8709" width="18.42578125" style="33" customWidth="1"/>
    <col min="8710" max="8710" width="19.28515625" style="33" customWidth="1"/>
    <col min="8711" max="8711" width="19.85546875" style="33" customWidth="1"/>
    <col min="8712" max="8712" width="18.7109375" style="33" customWidth="1"/>
    <col min="8713" max="8713" width="19.85546875" style="33" customWidth="1"/>
    <col min="8714" max="8714" width="17.7109375" style="33" customWidth="1"/>
    <col min="8715" max="8715" width="16.42578125" style="33" customWidth="1"/>
    <col min="8716" max="8716" width="11.5703125" style="33" customWidth="1"/>
    <col min="8717" max="8717" width="10.42578125" style="33" customWidth="1"/>
    <col min="8718" max="8960" width="6.85546875" style="33"/>
    <col min="8961" max="8961" width="13.140625" style="33" customWidth="1"/>
    <col min="8962" max="8962" width="19.28515625" style="33" customWidth="1"/>
    <col min="8963" max="8963" width="17.140625" style="33" customWidth="1"/>
    <col min="8964" max="8964" width="18.85546875" style="33" customWidth="1"/>
    <col min="8965" max="8965" width="18.42578125" style="33" customWidth="1"/>
    <col min="8966" max="8966" width="19.28515625" style="33" customWidth="1"/>
    <col min="8967" max="8967" width="19.85546875" style="33" customWidth="1"/>
    <col min="8968" max="8968" width="18.7109375" style="33" customWidth="1"/>
    <col min="8969" max="8969" width="19.85546875" style="33" customWidth="1"/>
    <col min="8970" max="8970" width="17.7109375" style="33" customWidth="1"/>
    <col min="8971" max="8971" width="16.42578125" style="33" customWidth="1"/>
    <col min="8972" max="8972" width="11.5703125" style="33" customWidth="1"/>
    <col min="8973" max="8973" width="10.42578125" style="33" customWidth="1"/>
    <col min="8974" max="9216" width="6.85546875" style="33"/>
    <col min="9217" max="9217" width="13.140625" style="33" customWidth="1"/>
    <col min="9218" max="9218" width="19.28515625" style="33" customWidth="1"/>
    <col min="9219" max="9219" width="17.140625" style="33" customWidth="1"/>
    <col min="9220" max="9220" width="18.85546875" style="33" customWidth="1"/>
    <col min="9221" max="9221" width="18.42578125" style="33" customWidth="1"/>
    <col min="9222" max="9222" width="19.28515625" style="33" customWidth="1"/>
    <col min="9223" max="9223" width="19.85546875" style="33" customWidth="1"/>
    <col min="9224" max="9224" width="18.7109375" style="33" customWidth="1"/>
    <col min="9225" max="9225" width="19.85546875" style="33" customWidth="1"/>
    <col min="9226" max="9226" width="17.7109375" style="33" customWidth="1"/>
    <col min="9227" max="9227" width="16.42578125" style="33" customWidth="1"/>
    <col min="9228" max="9228" width="11.5703125" style="33" customWidth="1"/>
    <col min="9229" max="9229" width="10.42578125" style="33" customWidth="1"/>
    <col min="9230" max="9472" width="6.85546875" style="33"/>
    <col min="9473" max="9473" width="13.140625" style="33" customWidth="1"/>
    <col min="9474" max="9474" width="19.28515625" style="33" customWidth="1"/>
    <col min="9475" max="9475" width="17.140625" style="33" customWidth="1"/>
    <col min="9476" max="9476" width="18.85546875" style="33" customWidth="1"/>
    <col min="9477" max="9477" width="18.42578125" style="33" customWidth="1"/>
    <col min="9478" max="9478" width="19.28515625" style="33" customWidth="1"/>
    <col min="9479" max="9479" width="19.85546875" style="33" customWidth="1"/>
    <col min="9480" max="9480" width="18.7109375" style="33" customWidth="1"/>
    <col min="9481" max="9481" width="19.85546875" style="33" customWidth="1"/>
    <col min="9482" max="9482" width="17.7109375" style="33" customWidth="1"/>
    <col min="9483" max="9483" width="16.42578125" style="33" customWidth="1"/>
    <col min="9484" max="9484" width="11.5703125" style="33" customWidth="1"/>
    <col min="9485" max="9485" width="10.42578125" style="33" customWidth="1"/>
    <col min="9486" max="9728" width="6.85546875" style="33"/>
    <col min="9729" max="9729" width="13.140625" style="33" customWidth="1"/>
    <col min="9730" max="9730" width="19.28515625" style="33" customWidth="1"/>
    <col min="9731" max="9731" width="17.140625" style="33" customWidth="1"/>
    <col min="9732" max="9732" width="18.85546875" style="33" customWidth="1"/>
    <col min="9733" max="9733" width="18.42578125" style="33" customWidth="1"/>
    <col min="9734" max="9734" width="19.28515625" style="33" customWidth="1"/>
    <col min="9735" max="9735" width="19.85546875" style="33" customWidth="1"/>
    <col min="9736" max="9736" width="18.7109375" style="33" customWidth="1"/>
    <col min="9737" max="9737" width="19.85546875" style="33" customWidth="1"/>
    <col min="9738" max="9738" width="17.7109375" style="33" customWidth="1"/>
    <col min="9739" max="9739" width="16.42578125" style="33" customWidth="1"/>
    <col min="9740" max="9740" width="11.5703125" style="33" customWidth="1"/>
    <col min="9741" max="9741" width="10.42578125" style="33" customWidth="1"/>
    <col min="9742" max="9984" width="6.85546875" style="33"/>
    <col min="9985" max="9985" width="13.140625" style="33" customWidth="1"/>
    <col min="9986" max="9986" width="19.28515625" style="33" customWidth="1"/>
    <col min="9987" max="9987" width="17.140625" style="33" customWidth="1"/>
    <col min="9988" max="9988" width="18.85546875" style="33" customWidth="1"/>
    <col min="9989" max="9989" width="18.42578125" style="33" customWidth="1"/>
    <col min="9990" max="9990" width="19.28515625" style="33" customWidth="1"/>
    <col min="9991" max="9991" width="19.85546875" style="33" customWidth="1"/>
    <col min="9992" max="9992" width="18.7109375" style="33" customWidth="1"/>
    <col min="9993" max="9993" width="19.85546875" style="33" customWidth="1"/>
    <col min="9994" max="9994" width="17.7109375" style="33" customWidth="1"/>
    <col min="9995" max="9995" width="16.42578125" style="33" customWidth="1"/>
    <col min="9996" max="9996" width="11.5703125" style="33" customWidth="1"/>
    <col min="9997" max="9997" width="10.42578125" style="33" customWidth="1"/>
    <col min="9998" max="10240" width="6.85546875" style="33"/>
    <col min="10241" max="10241" width="13.140625" style="33" customWidth="1"/>
    <col min="10242" max="10242" width="19.28515625" style="33" customWidth="1"/>
    <col min="10243" max="10243" width="17.140625" style="33" customWidth="1"/>
    <col min="10244" max="10244" width="18.85546875" style="33" customWidth="1"/>
    <col min="10245" max="10245" width="18.42578125" style="33" customWidth="1"/>
    <col min="10246" max="10246" width="19.28515625" style="33" customWidth="1"/>
    <col min="10247" max="10247" width="19.85546875" style="33" customWidth="1"/>
    <col min="10248" max="10248" width="18.7109375" style="33" customWidth="1"/>
    <col min="10249" max="10249" width="19.85546875" style="33" customWidth="1"/>
    <col min="10250" max="10250" width="17.7109375" style="33" customWidth="1"/>
    <col min="10251" max="10251" width="16.42578125" style="33" customWidth="1"/>
    <col min="10252" max="10252" width="11.5703125" style="33" customWidth="1"/>
    <col min="10253" max="10253" width="10.42578125" style="33" customWidth="1"/>
    <col min="10254" max="10496" width="6.85546875" style="33"/>
    <col min="10497" max="10497" width="13.140625" style="33" customWidth="1"/>
    <col min="10498" max="10498" width="19.28515625" style="33" customWidth="1"/>
    <col min="10499" max="10499" width="17.140625" style="33" customWidth="1"/>
    <col min="10500" max="10500" width="18.85546875" style="33" customWidth="1"/>
    <col min="10501" max="10501" width="18.42578125" style="33" customWidth="1"/>
    <col min="10502" max="10502" width="19.28515625" style="33" customWidth="1"/>
    <col min="10503" max="10503" width="19.85546875" style="33" customWidth="1"/>
    <col min="10504" max="10504" width="18.7109375" style="33" customWidth="1"/>
    <col min="10505" max="10505" width="19.85546875" style="33" customWidth="1"/>
    <col min="10506" max="10506" width="17.7109375" style="33" customWidth="1"/>
    <col min="10507" max="10507" width="16.42578125" style="33" customWidth="1"/>
    <col min="10508" max="10508" width="11.5703125" style="33" customWidth="1"/>
    <col min="10509" max="10509" width="10.42578125" style="33" customWidth="1"/>
    <col min="10510" max="10752" width="6.85546875" style="33"/>
    <col min="10753" max="10753" width="13.140625" style="33" customWidth="1"/>
    <col min="10754" max="10754" width="19.28515625" style="33" customWidth="1"/>
    <col min="10755" max="10755" width="17.140625" style="33" customWidth="1"/>
    <col min="10756" max="10756" width="18.85546875" style="33" customWidth="1"/>
    <col min="10757" max="10757" width="18.42578125" style="33" customWidth="1"/>
    <col min="10758" max="10758" width="19.28515625" style="33" customWidth="1"/>
    <col min="10759" max="10759" width="19.85546875" style="33" customWidth="1"/>
    <col min="10760" max="10760" width="18.7109375" style="33" customWidth="1"/>
    <col min="10761" max="10761" width="19.85546875" style="33" customWidth="1"/>
    <col min="10762" max="10762" width="17.7109375" style="33" customWidth="1"/>
    <col min="10763" max="10763" width="16.42578125" style="33" customWidth="1"/>
    <col min="10764" max="10764" width="11.5703125" style="33" customWidth="1"/>
    <col min="10765" max="10765" width="10.42578125" style="33" customWidth="1"/>
    <col min="10766" max="11008" width="6.85546875" style="33"/>
    <col min="11009" max="11009" width="13.140625" style="33" customWidth="1"/>
    <col min="11010" max="11010" width="19.28515625" style="33" customWidth="1"/>
    <col min="11011" max="11011" width="17.140625" style="33" customWidth="1"/>
    <col min="11012" max="11012" width="18.85546875" style="33" customWidth="1"/>
    <col min="11013" max="11013" width="18.42578125" style="33" customWidth="1"/>
    <col min="11014" max="11014" width="19.28515625" style="33" customWidth="1"/>
    <col min="11015" max="11015" width="19.85546875" style="33" customWidth="1"/>
    <col min="11016" max="11016" width="18.7109375" style="33" customWidth="1"/>
    <col min="11017" max="11017" width="19.85546875" style="33" customWidth="1"/>
    <col min="11018" max="11018" width="17.7109375" style="33" customWidth="1"/>
    <col min="11019" max="11019" width="16.42578125" style="33" customWidth="1"/>
    <col min="11020" max="11020" width="11.5703125" style="33" customWidth="1"/>
    <col min="11021" max="11021" width="10.42578125" style="33" customWidth="1"/>
    <col min="11022" max="11264" width="6.85546875" style="33"/>
    <col min="11265" max="11265" width="13.140625" style="33" customWidth="1"/>
    <col min="11266" max="11266" width="19.28515625" style="33" customWidth="1"/>
    <col min="11267" max="11267" width="17.140625" style="33" customWidth="1"/>
    <col min="11268" max="11268" width="18.85546875" style="33" customWidth="1"/>
    <col min="11269" max="11269" width="18.42578125" style="33" customWidth="1"/>
    <col min="11270" max="11270" width="19.28515625" style="33" customWidth="1"/>
    <col min="11271" max="11271" width="19.85546875" style="33" customWidth="1"/>
    <col min="11272" max="11272" width="18.7109375" style="33" customWidth="1"/>
    <col min="11273" max="11273" width="19.85546875" style="33" customWidth="1"/>
    <col min="11274" max="11274" width="17.7109375" style="33" customWidth="1"/>
    <col min="11275" max="11275" width="16.42578125" style="33" customWidth="1"/>
    <col min="11276" max="11276" width="11.5703125" style="33" customWidth="1"/>
    <col min="11277" max="11277" width="10.42578125" style="33" customWidth="1"/>
    <col min="11278" max="11520" width="6.85546875" style="33"/>
    <col min="11521" max="11521" width="13.140625" style="33" customWidth="1"/>
    <col min="11522" max="11522" width="19.28515625" style="33" customWidth="1"/>
    <col min="11523" max="11523" width="17.140625" style="33" customWidth="1"/>
    <col min="11524" max="11524" width="18.85546875" style="33" customWidth="1"/>
    <col min="11525" max="11525" width="18.42578125" style="33" customWidth="1"/>
    <col min="11526" max="11526" width="19.28515625" style="33" customWidth="1"/>
    <col min="11527" max="11527" width="19.85546875" style="33" customWidth="1"/>
    <col min="11528" max="11528" width="18.7109375" style="33" customWidth="1"/>
    <col min="11529" max="11529" width="19.85546875" style="33" customWidth="1"/>
    <col min="11530" max="11530" width="17.7109375" style="33" customWidth="1"/>
    <col min="11531" max="11531" width="16.42578125" style="33" customWidth="1"/>
    <col min="11532" max="11532" width="11.5703125" style="33" customWidth="1"/>
    <col min="11533" max="11533" width="10.42578125" style="33" customWidth="1"/>
    <col min="11534" max="11776" width="6.85546875" style="33"/>
    <col min="11777" max="11777" width="13.140625" style="33" customWidth="1"/>
    <col min="11778" max="11778" width="19.28515625" style="33" customWidth="1"/>
    <col min="11779" max="11779" width="17.140625" style="33" customWidth="1"/>
    <col min="11780" max="11780" width="18.85546875" style="33" customWidth="1"/>
    <col min="11781" max="11781" width="18.42578125" style="33" customWidth="1"/>
    <col min="11782" max="11782" width="19.28515625" style="33" customWidth="1"/>
    <col min="11783" max="11783" width="19.85546875" style="33" customWidth="1"/>
    <col min="11784" max="11784" width="18.7109375" style="33" customWidth="1"/>
    <col min="11785" max="11785" width="19.85546875" style="33" customWidth="1"/>
    <col min="11786" max="11786" width="17.7109375" style="33" customWidth="1"/>
    <col min="11787" max="11787" width="16.42578125" style="33" customWidth="1"/>
    <col min="11788" max="11788" width="11.5703125" style="33" customWidth="1"/>
    <col min="11789" max="11789" width="10.42578125" style="33" customWidth="1"/>
    <col min="11790" max="12032" width="6.85546875" style="33"/>
    <col min="12033" max="12033" width="13.140625" style="33" customWidth="1"/>
    <col min="12034" max="12034" width="19.28515625" style="33" customWidth="1"/>
    <col min="12035" max="12035" width="17.140625" style="33" customWidth="1"/>
    <col min="12036" max="12036" width="18.85546875" style="33" customWidth="1"/>
    <col min="12037" max="12037" width="18.42578125" style="33" customWidth="1"/>
    <col min="12038" max="12038" width="19.28515625" style="33" customWidth="1"/>
    <col min="12039" max="12039" width="19.85546875" style="33" customWidth="1"/>
    <col min="12040" max="12040" width="18.7109375" style="33" customWidth="1"/>
    <col min="12041" max="12041" width="19.85546875" style="33" customWidth="1"/>
    <col min="12042" max="12042" width="17.7109375" style="33" customWidth="1"/>
    <col min="12043" max="12043" width="16.42578125" style="33" customWidth="1"/>
    <col min="12044" max="12044" width="11.5703125" style="33" customWidth="1"/>
    <col min="12045" max="12045" width="10.42578125" style="33" customWidth="1"/>
    <col min="12046" max="12288" width="6.85546875" style="33"/>
    <col min="12289" max="12289" width="13.140625" style="33" customWidth="1"/>
    <col min="12290" max="12290" width="19.28515625" style="33" customWidth="1"/>
    <col min="12291" max="12291" width="17.140625" style="33" customWidth="1"/>
    <col min="12292" max="12292" width="18.85546875" style="33" customWidth="1"/>
    <col min="12293" max="12293" width="18.42578125" style="33" customWidth="1"/>
    <col min="12294" max="12294" width="19.28515625" style="33" customWidth="1"/>
    <col min="12295" max="12295" width="19.85546875" style="33" customWidth="1"/>
    <col min="12296" max="12296" width="18.7109375" style="33" customWidth="1"/>
    <col min="12297" max="12297" width="19.85546875" style="33" customWidth="1"/>
    <col min="12298" max="12298" width="17.7109375" style="33" customWidth="1"/>
    <col min="12299" max="12299" width="16.42578125" style="33" customWidth="1"/>
    <col min="12300" max="12300" width="11.5703125" style="33" customWidth="1"/>
    <col min="12301" max="12301" width="10.42578125" style="33" customWidth="1"/>
    <col min="12302" max="12544" width="6.85546875" style="33"/>
    <col min="12545" max="12545" width="13.140625" style="33" customWidth="1"/>
    <col min="12546" max="12546" width="19.28515625" style="33" customWidth="1"/>
    <col min="12547" max="12547" width="17.140625" style="33" customWidth="1"/>
    <col min="12548" max="12548" width="18.85546875" style="33" customWidth="1"/>
    <col min="12549" max="12549" width="18.42578125" style="33" customWidth="1"/>
    <col min="12550" max="12550" width="19.28515625" style="33" customWidth="1"/>
    <col min="12551" max="12551" width="19.85546875" style="33" customWidth="1"/>
    <col min="12552" max="12552" width="18.7109375" style="33" customWidth="1"/>
    <col min="12553" max="12553" width="19.85546875" style="33" customWidth="1"/>
    <col min="12554" max="12554" width="17.7109375" style="33" customWidth="1"/>
    <col min="12555" max="12555" width="16.42578125" style="33" customWidth="1"/>
    <col min="12556" max="12556" width="11.5703125" style="33" customWidth="1"/>
    <col min="12557" max="12557" width="10.42578125" style="33" customWidth="1"/>
    <col min="12558" max="12800" width="6.85546875" style="33"/>
    <col min="12801" max="12801" width="13.140625" style="33" customWidth="1"/>
    <col min="12802" max="12802" width="19.28515625" style="33" customWidth="1"/>
    <col min="12803" max="12803" width="17.140625" style="33" customWidth="1"/>
    <col min="12804" max="12804" width="18.85546875" style="33" customWidth="1"/>
    <col min="12805" max="12805" width="18.42578125" style="33" customWidth="1"/>
    <col min="12806" max="12806" width="19.28515625" style="33" customWidth="1"/>
    <col min="12807" max="12807" width="19.85546875" style="33" customWidth="1"/>
    <col min="12808" max="12808" width="18.7109375" style="33" customWidth="1"/>
    <col min="12809" max="12809" width="19.85546875" style="33" customWidth="1"/>
    <col min="12810" max="12810" width="17.7109375" style="33" customWidth="1"/>
    <col min="12811" max="12811" width="16.42578125" style="33" customWidth="1"/>
    <col min="12812" max="12812" width="11.5703125" style="33" customWidth="1"/>
    <col min="12813" max="12813" width="10.42578125" style="33" customWidth="1"/>
    <col min="12814" max="13056" width="6.85546875" style="33"/>
    <col min="13057" max="13057" width="13.140625" style="33" customWidth="1"/>
    <col min="13058" max="13058" width="19.28515625" style="33" customWidth="1"/>
    <col min="13059" max="13059" width="17.140625" style="33" customWidth="1"/>
    <col min="13060" max="13060" width="18.85546875" style="33" customWidth="1"/>
    <col min="13061" max="13061" width="18.42578125" style="33" customWidth="1"/>
    <col min="13062" max="13062" width="19.28515625" style="33" customWidth="1"/>
    <col min="13063" max="13063" width="19.85546875" style="33" customWidth="1"/>
    <col min="13064" max="13064" width="18.7109375" style="33" customWidth="1"/>
    <col min="13065" max="13065" width="19.85546875" style="33" customWidth="1"/>
    <col min="13066" max="13066" width="17.7109375" style="33" customWidth="1"/>
    <col min="13067" max="13067" width="16.42578125" style="33" customWidth="1"/>
    <col min="13068" max="13068" width="11.5703125" style="33" customWidth="1"/>
    <col min="13069" max="13069" width="10.42578125" style="33" customWidth="1"/>
    <col min="13070" max="13312" width="6.85546875" style="33"/>
    <col min="13313" max="13313" width="13.140625" style="33" customWidth="1"/>
    <col min="13314" max="13314" width="19.28515625" style="33" customWidth="1"/>
    <col min="13315" max="13315" width="17.140625" style="33" customWidth="1"/>
    <col min="13316" max="13316" width="18.85546875" style="33" customWidth="1"/>
    <col min="13317" max="13317" width="18.42578125" style="33" customWidth="1"/>
    <col min="13318" max="13318" width="19.28515625" style="33" customWidth="1"/>
    <col min="13319" max="13319" width="19.85546875" style="33" customWidth="1"/>
    <col min="13320" max="13320" width="18.7109375" style="33" customWidth="1"/>
    <col min="13321" max="13321" width="19.85546875" style="33" customWidth="1"/>
    <col min="13322" max="13322" width="17.7109375" style="33" customWidth="1"/>
    <col min="13323" max="13323" width="16.42578125" style="33" customWidth="1"/>
    <col min="13324" max="13324" width="11.5703125" style="33" customWidth="1"/>
    <col min="13325" max="13325" width="10.42578125" style="33" customWidth="1"/>
    <col min="13326" max="13568" width="6.85546875" style="33"/>
    <col min="13569" max="13569" width="13.140625" style="33" customWidth="1"/>
    <col min="13570" max="13570" width="19.28515625" style="33" customWidth="1"/>
    <col min="13571" max="13571" width="17.140625" style="33" customWidth="1"/>
    <col min="13572" max="13572" width="18.85546875" style="33" customWidth="1"/>
    <col min="13573" max="13573" width="18.42578125" style="33" customWidth="1"/>
    <col min="13574" max="13574" width="19.28515625" style="33" customWidth="1"/>
    <col min="13575" max="13575" width="19.85546875" style="33" customWidth="1"/>
    <col min="13576" max="13576" width="18.7109375" style="33" customWidth="1"/>
    <col min="13577" max="13577" width="19.85546875" style="33" customWidth="1"/>
    <col min="13578" max="13578" width="17.7109375" style="33" customWidth="1"/>
    <col min="13579" max="13579" width="16.42578125" style="33" customWidth="1"/>
    <col min="13580" max="13580" width="11.5703125" style="33" customWidth="1"/>
    <col min="13581" max="13581" width="10.42578125" style="33" customWidth="1"/>
    <col min="13582" max="13824" width="6.85546875" style="33"/>
    <col min="13825" max="13825" width="13.140625" style="33" customWidth="1"/>
    <col min="13826" max="13826" width="19.28515625" style="33" customWidth="1"/>
    <col min="13827" max="13827" width="17.140625" style="33" customWidth="1"/>
    <col min="13828" max="13828" width="18.85546875" style="33" customWidth="1"/>
    <col min="13829" max="13829" width="18.42578125" style="33" customWidth="1"/>
    <col min="13830" max="13830" width="19.28515625" style="33" customWidth="1"/>
    <col min="13831" max="13831" width="19.85546875" style="33" customWidth="1"/>
    <col min="13832" max="13832" width="18.7109375" style="33" customWidth="1"/>
    <col min="13833" max="13833" width="19.85546875" style="33" customWidth="1"/>
    <col min="13834" max="13834" width="17.7109375" style="33" customWidth="1"/>
    <col min="13835" max="13835" width="16.42578125" style="33" customWidth="1"/>
    <col min="13836" max="13836" width="11.5703125" style="33" customWidth="1"/>
    <col min="13837" max="13837" width="10.42578125" style="33" customWidth="1"/>
    <col min="13838" max="14080" width="6.85546875" style="33"/>
    <col min="14081" max="14081" width="13.140625" style="33" customWidth="1"/>
    <col min="14082" max="14082" width="19.28515625" style="33" customWidth="1"/>
    <col min="14083" max="14083" width="17.140625" style="33" customWidth="1"/>
    <col min="14084" max="14084" width="18.85546875" style="33" customWidth="1"/>
    <col min="14085" max="14085" width="18.42578125" style="33" customWidth="1"/>
    <col min="14086" max="14086" width="19.28515625" style="33" customWidth="1"/>
    <col min="14087" max="14087" width="19.85546875" style="33" customWidth="1"/>
    <col min="14088" max="14088" width="18.7109375" style="33" customWidth="1"/>
    <col min="14089" max="14089" width="19.85546875" style="33" customWidth="1"/>
    <col min="14090" max="14090" width="17.7109375" style="33" customWidth="1"/>
    <col min="14091" max="14091" width="16.42578125" style="33" customWidth="1"/>
    <col min="14092" max="14092" width="11.5703125" style="33" customWidth="1"/>
    <col min="14093" max="14093" width="10.42578125" style="33" customWidth="1"/>
    <col min="14094" max="14336" width="6.85546875" style="33"/>
    <col min="14337" max="14337" width="13.140625" style="33" customWidth="1"/>
    <col min="14338" max="14338" width="19.28515625" style="33" customWidth="1"/>
    <col min="14339" max="14339" width="17.140625" style="33" customWidth="1"/>
    <col min="14340" max="14340" width="18.85546875" style="33" customWidth="1"/>
    <col min="14341" max="14341" width="18.42578125" style="33" customWidth="1"/>
    <col min="14342" max="14342" width="19.28515625" style="33" customWidth="1"/>
    <col min="14343" max="14343" width="19.85546875" style="33" customWidth="1"/>
    <col min="14344" max="14344" width="18.7109375" style="33" customWidth="1"/>
    <col min="14345" max="14345" width="19.85546875" style="33" customWidth="1"/>
    <col min="14346" max="14346" width="17.7109375" style="33" customWidth="1"/>
    <col min="14347" max="14347" width="16.42578125" style="33" customWidth="1"/>
    <col min="14348" max="14348" width="11.5703125" style="33" customWidth="1"/>
    <col min="14349" max="14349" width="10.42578125" style="33" customWidth="1"/>
    <col min="14350" max="14592" width="6.85546875" style="33"/>
    <col min="14593" max="14593" width="13.140625" style="33" customWidth="1"/>
    <col min="14594" max="14594" width="19.28515625" style="33" customWidth="1"/>
    <col min="14595" max="14595" width="17.140625" style="33" customWidth="1"/>
    <col min="14596" max="14596" width="18.85546875" style="33" customWidth="1"/>
    <col min="14597" max="14597" width="18.42578125" style="33" customWidth="1"/>
    <col min="14598" max="14598" width="19.28515625" style="33" customWidth="1"/>
    <col min="14599" max="14599" width="19.85546875" style="33" customWidth="1"/>
    <col min="14600" max="14600" width="18.7109375" style="33" customWidth="1"/>
    <col min="14601" max="14601" width="19.85546875" style="33" customWidth="1"/>
    <col min="14602" max="14602" width="17.7109375" style="33" customWidth="1"/>
    <col min="14603" max="14603" width="16.42578125" style="33" customWidth="1"/>
    <col min="14604" max="14604" width="11.5703125" style="33" customWidth="1"/>
    <col min="14605" max="14605" width="10.42578125" style="33" customWidth="1"/>
    <col min="14606" max="14848" width="6.85546875" style="33"/>
    <col min="14849" max="14849" width="13.140625" style="33" customWidth="1"/>
    <col min="14850" max="14850" width="19.28515625" style="33" customWidth="1"/>
    <col min="14851" max="14851" width="17.140625" style="33" customWidth="1"/>
    <col min="14852" max="14852" width="18.85546875" style="33" customWidth="1"/>
    <col min="14853" max="14853" width="18.42578125" style="33" customWidth="1"/>
    <col min="14854" max="14854" width="19.28515625" style="33" customWidth="1"/>
    <col min="14855" max="14855" width="19.85546875" style="33" customWidth="1"/>
    <col min="14856" max="14856" width="18.7109375" style="33" customWidth="1"/>
    <col min="14857" max="14857" width="19.85546875" style="33" customWidth="1"/>
    <col min="14858" max="14858" width="17.7109375" style="33" customWidth="1"/>
    <col min="14859" max="14859" width="16.42578125" style="33" customWidth="1"/>
    <col min="14860" max="14860" width="11.5703125" style="33" customWidth="1"/>
    <col min="14861" max="14861" width="10.42578125" style="33" customWidth="1"/>
    <col min="14862" max="15104" width="6.85546875" style="33"/>
    <col min="15105" max="15105" width="13.140625" style="33" customWidth="1"/>
    <col min="15106" max="15106" width="19.28515625" style="33" customWidth="1"/>
    <col min="15107" max="15107" width="17.140625" style="33" customWidth="1"/>
    <col min="15108" max="15108" width="18.85546875" style="33" customWidth="1"/>
    <col min="15109" max="15109" width="18.42578125" style="33" customWidth="1"/>
    <col min="15110" max="15110" width="19.28515625" style="33" customWidth="1"/>
    <col min="15111" max="15111" width="19.85546875" style="33" customWidth="1"/>
    <col min="15112" max="15112" width="18.7109375" style="33" customWidth="1"/>
    <col min="15113" max="15113" width="19.85546875" style="33" customWidth="1"/>
    <col min="15114" max="15114" width="17.7109375" style="33" customWidth="1"/>
    <col min="15115" max="15115" width="16.42578125" style="33" customWidth="1"/>
    <col min="15116" max="15116" width="11.5703125" style="33" customWidth="1"/>
    <col min="15117" max="15117" width="10.42578125" style="33" customWidth="1"/>
    <col min="15118" max="15360" width="6.85546875" style="33"/>
    <col min="15361" max="15361" width="13.140625" style="33" customWidth="1"/>
    <col min="15362" max="15362" width="19.28515625" style="33" customWidth="1"/>
    <col min="15363" max="15363" width="17.140625" style="33" customWidth="1"/>
    <col min="15364" max="15364" width="18.85546875" style="33" customWidth="1"/>
    <col min="15365" max="15365" width="18.42578125" style="33" customWidth="1"/>
    <col min="15366" max="15366" width="19.28515625" style="33" customWidth="1"/>
    <col min="15367" max="15367" width="19.85546875" style="33" customWidth="1"/>
    <col min="15368" max="15368" width="18.7109375" style="33" customWidth="1"/>
    <col min="15369" max="15369" width="19.85546875" style="33" customWidth="1"/>
    <col min="15370" max="15370" width="17.7109375" style="33" customWidth="1"/>
    <col min="15371" max="15371" width="16.42578125" style="33" customWidth="1"/>
    <col min="15372" max="15372" width="11.5703125" style="33" customWidth="1"/>
    <col min="15373" max="15373" width="10.42578125" style="33" customWidth="1"/>
    <col min="15374" max="15616" width="6.85546875" style="33"/>
    <col min="15617" max="15617" width="13.140625" style="33" customWidth="1"/>
    <col min="15618" max="15618" width="19.28515625" style="33" customWidth="1"/>
    <col min="15619" max="15619" width="17.140625" style="33" customWidth="1"/>
    <col min="15620" max="15620" width="18.85546875" style="33" customWidth="1"/>
    <col min="15621" max="15621" width="18.42578125" style="33" customWidth="1"/>
    <col min="15622" max="15622" width="19.28515625" style="33" customWidth="1"/>
    <col min="15623" max="15623" width="19.85546875" style="33" customWidth="1"/>
    <col min="15624" max="15624" width="18.7109375" style="33" customWidth="1"/>
    <col min="15625" max="15625" width="19.85546875" style="33" customWidth="1"/>
    <col min="15626" max="15626" width="17.7109375" style="33" customWidth="1"/>
    <col min="15627" max="15627" width="16.42578125" style="33" customWidth="1"/>
    <col min="15628" max="15628" width="11.5703125" style="33" customWidth="1"/>
    <col min="15629" max="15629" width="10.42578125" style="33" customWidth="1"/>
    <col min="15630" max="15872" width="6.85546875" style="33"/>
    <col min="15873" max="15873" width="13.140625" style="33" customWidth="1"/>
    <col min="15874" max="15874" width="19.28515625" style="33" customWidth="1"/>
    <col min="15875" max="15875" width="17.140625" style="33" customWidth="1"/>
    <col min="15876" max="15876" width="18.85546875" style="33" customWidth="1"/>
    <col min="15877" max="15877" width="18.42578125" style="33" customWidth="1"/>
    <col min="15878" max="15878" width="19.28515625" style="33" customWidth="1"/>
    <col min="15879" max="15879" width="19.85546875" style="33" customWidth="1"/>
    <col min="15880" max="15880" width="18.7109375" style="33" customWidth="1"/>
    <col min="15881" max="15881" width="19.85546875" style="33" customWidth="1"/>
    <col min="15882" max="15882" width="17.7109375" style="33" customWidth="1"/>
    <col min="15883" max="15883" width="16.42578125" style="33" customWidth="1"/>
    <col min="15884" max="15884" width="11.5703125" style="33" customWidth="1"/>
    <col min="15885" max="15885" width="10.42578125" style="33" customWidth="1"/>
    <col min="15886" max="16128" width="6.85546875" style="33"/>
    <col min="16129" max="16129" width="13.140625" style="33" customWidth="1"/>
    <col min="16130" max="16130" width="19.28515625" style="33" customWidth="1"/>
    <col min="16131" max="16131" width="17.140625" style="33" customWidth="1"/>
    <col min="16132" max="16132" width="18.85546875" style="33" customWidth="1"/>
    <col min="16133" max="16133" width="18.42578125" style="33" customWidth="1"/>
    <col min="16134" max="16134" width="19.28515625" style="33" customWidth="1"/>
    <col min="16135" max="16135" width="19.85546875" style="33" customWidth="1"/>
    <col min="16136" max="16136" width="18.7109375" style="33" customWidth="1"/>
    <col min="16137" max="16137" width="19.85546875" style="33" customWidth="1"/>
    <col min="16138" max="16138" width="17.7109375" style="33" customWidth="1"/>
    <col min="16139" max="16139" width="16.42578125" style="33" customWidth="1"/>
    <col min="16140" max="16140" width="11.5703125" style="33" customWidth="1"/>
    <col min="16141" max="16141" width="10.42578125" style="33" customWidth="1"/>
    <col min="16142" max="16384" width="6.85546875" style="33"/>
  </cols>
  <sheetData>
    <row r="1" spans="1:13" ht="12.75" customHeight="1" x14ac:dyDescent="0.2">
      <c r="A1" s="85" t="s">
        <v>249</v>
      </c>
      <c r="B1" s="86"/>
      <c r="C1" s="86"/>
      <c r="D1" s="86"/>
      <c r="E1" s="86"/>
      <c r="F1" s="86"/>
      <c r="G1" s="86"/>
      <c r="H1" s="86"/>
      <c r="I1" s="86"/>
      <c r="J1" s="86"/>
      <c r="K1" s="86"/>
      <c r="L1" s="86"/>
      <c r="M1" s="86"/>
    </row>
    <row r="2" spans="1:13" ht="12.75" customHeight="1" x14ac:dyDescent="0.2">
      <c r="A2" s="85"/>
      <c r="B2" s="86"/>
      <c r="C2" s="86"/>
      <c r="D2" s="86"/>
      <c r="E2" s="86"/>
      <c r="F2" s="86"/>
      <c r="G2" s="86"/>
      <c r="H2" s="86"/>
      <c r="I2" s="86"/>
      <c r="J2" s="86"/>
      <c r="K2" s="86"/>
      <c r="L2" s="86"/>
      <c r="M2" s="86"/>
    </row>
    <row r="3" spans="1:13" ht="12.75" customHeight="1" x14ac:dyDescent="0.2">
      <c r="A3" s="85"/>
      <c r="B3" s="86"/>
      <c r="C3" s="86"/>
      <c r="D3" s="86"/>
      <c r="E3" s="86"/>
      <c r="F3" s="86"/>
      <c r="G3" s="86"/>
      <c r="H3" s="86"/>
      <c r="I3" s="86"/>
      <c r="J3" s="86"/>
      <c r="K3" s="86"/>
      <c r="L3" s="86"/>
      <c r="M3" s="86"/>
    </row>
    <row r="4" spans="1:13" ht="12.75" customHeight="1" x14ac:dyDescent="0.2">
      <c r="A4" s="85"/>
      <c r="B4" s="86"/>
      <c r="C4" s="86"/>
      <c r="D4" s="86"/>
      <c r="E4" s="86"/>
      <c r="F4" s="86"/>
      <c r="G4" s="86"/>
      <c r="H4" s="86"/>
      <c r="I4" s="86"/>
      <c r="J4" s="86"/>
      <c r="K4" s="86"/>
      <c r="L4" s="86"/>
      <c r="M4" s="86"/>
    </row>
    <row r="5" spans="1:13" ht="12.75" customHeight="1" x14ac:dyDescent="0.2">
      <c r="A5" s="85"/>
      <c r="B5" s="86"/>
      <c r="C5" s="86"/>
      <c r="D5" s="86"/>
      <c r="E5" s="86"/>
      <c r="F5" s="86"/>
      <c r="G5" s="86"/>
      <c r="H5" s="86"/>
      <c r="I5" s="86"/>
      <c r="J5" s="86"/>
      <c r="K5" s="86"/>
      <c r="L5" s="86"/>
      <c r="M5" s="86"/>
    </row>
    <row r="6" spans="1:13" ht="27" customHeight="1" x14ac:dyDescent="0.2">
      <c r="A6" s="85"/>
      <c r="B6" s="86"/>
      <c r="C6" s="86"/>
      <c r="D6" s="86"/>
      <c r="E6" s="86"/>
      <c r="F6" s="86"/>
      <c r="G6" s="86"/>
      <c r="H6" s="86"/>
      <c r="I6" s="86"/>
      <c r="J6" s="86"/>
      <c r="K6" s="86"/>
      <c r="L6" s="86"/>
      <c r="M6" s="86"/>
    </row>
    <row r="7" spans="1:13" ht="11.25" customHeight="1" thickBot="1" x14ac:dyDescent="0.25">
      <c r="C7" s="34"/>
      <c r="D7" s="34"/>
      <c r="E7" s="34"/>
      <c r="F7" s="34"/>
      <c r="G7" s="34"/>
      <c r="H7" s="56"/>
      <c r="I7" s="56"/>
      <c r="J7" s="59"/>
      <c r="K7" s="59"/>
    </row>
    <row r="8" spans="1:13" ht="14.25" customHeight="1" thickTop="1" thickBot="1" x14ac:dyDescent="0.25">
      <c r="A8" s="87" t="s">
        <v>254</v>
      </c>
      <c r="B8" s="89" t="s">
        <v>255</v>
      </c>
      <c r="C8" s="91" t="s">
        <v>256</v>
      </c>
      <c r="D8" s="89" t="s">
        <v>257</v>
      </c>
      <c r="E8" s="93" t="s">
        <v>258</v>
      </c>
      <c r="F8" s="81" t="s">
        <v>259</v>
      </c>
      <c r="G8" s="83" t="s">
        <v>260</v>
      </c>
      <c r="H8" s="95" t="s">
        <v>261</v>
      </c>
      <c r="I8" s="83" t="s">
        <v>262</v>
      </c>
      <c r="J8" s="97" t="s">
        <v>263</v>
      </c>
      <c r="K8" s="99" t="s">
        <v>264</v>
      </c>
      <c r="L8" s="100" t="s">
        <v>265</v>
      </c>
      <c r="M8" s="100"/>
    </row>
    <row r="9" spans="1:13" ht="12.75" thickTop="1" thickBot="1" x14ac:dyDescent="0.25">
      <c r="A9" s="88"/>
      <c r="B9" s="90"/>
      <c r="C9" s="92"/>
      <c r="D9" s="90"/>
      <c r="E9" s="94"/>
      <c r="F9" s="82"/>
      <c r="G9" s="84"/>
      <c r="H9" s="96"/>
      <c r="I9" s="84"/>
      <c r="J9" s="98"/>
      <c r="K9" s="99"/>
      <c r="L9" s="35" t="s">
        <v>266</v>
      </c>
      <c r="M9" s="35" t="s">
        <v>267</v>
      </c>
    </row>
    <row r="10" spans="1:13" ht="22.5" x14ac:dyDescent="0.2">
      <c r="A10" s="42"/>
      <c r="B10" s="36" t="s">
        <v>268</v>
      </c>
      <c r="C10" s="37">
        <f>C11+C12+C13+C14+C15+C16</f>
        <v>202893231084</v>
      </c>
      <c r="D10" s="37">
        <f t="shared" ref="D10:K10" si="0">D11+D12+D13+D14+D15+D16</f>
        <v>364704970282</v>
      </c>
      <c r="E10" s="37">
        <f t="shared" si="0"/>
        <v>247800496842.15002</v>
      </c>
      <c r="F10" s="37">
        <f t="shared" si="0"/>
        <v>116904473439.84999</v>
      </c>
      <c r="G10" s="37">
        <f t="shared" si="0"/>
        <v>247800496842.15002</v>
      </c>
      <c r="H10" s="37">
        <f t="shared" si="0"/>
        <v>221957465146.06</v>
      </c>
      <c r="I10" s="37">
        <f t="shared" si="0"/>
        <v>221359623722.06</v>
      </c>
      <c r="J10" s="60">
        <f t="shared" si="0"/>
        <v>25843031696.090008</v>
      </c>
      <c r="K10" s="60">
        <f t="shared" si="0"/>
        <v>597841424</v>
      </c>
      <c r="L10" s="38">
        <f t="shared" ref="L10:L73" si="1">+(G10/D10)*100</f>
        <v>67.945467441955572</v>
      </c>
      <c r="M10" s="39">
        <f t="shared" ref="M10:M73" si="2">+(I10/E10)*100</f>
        <v>89.329773968559479</v>
      </c>
    </row>
    <row r="11" spans="1:13" x14ac:dyDescent="0.2">
      <c r="A11" s="50">
        <v>10</v>
      </c>
      <c r="B11" s="40" t="s">
        <v>269</v>
      </c>
      <c r="C11" s="41">
        <f>+C18+C145+C159</f>
        <v>153296794954</v>
      </c>
      <c r="D11" s="41">
        <f t="shared" ref="D11:K11" si="3">+D18+D145+D159</f>
        <v>167657342786</v>
      </c>
      <c r="E11" s="41">
        <f t="shared" si="3"/>
        <v>130895574614.83</v>
      </c>
      <c r="F11" s="41">
        <f t="shared" si="3"/>
        <v>36761768171.169998</v>
      </c>
      <c r="G11" s="41">
        <f t="shared" si="3"/>
        <v>130895574614.83</v>
      </c>
      <c r="H11" s="41">
        <f t="shared" si="3"/>
        <v>128367039720.14</v>
      </c>
      <c r="I11" s="41">
        <f t="shared" si="3"/>
        <v>128027998092.14</v>
      </c>
      <c r="J11" s="61">
        <f t="shared" si="3"/>
        <v>2528534894.6900024</v>
      </c>
      <c r="K11" s="61">
        <f t="shared" si="3"/>
        <v>339041628</v>
      </c>
      <c r="L11" s="38">
        <f t="shared" si="1"/>
        <v>78.073272807327513</v>
      </c>
      <c r="M11" s="39">
        <f t="shared" si="2"/>
        <v>97.809263963943721</v>
      </c>
    </row>
    <row r="12" spans="1:13" x14ac:dyDescent="0.2">
      <c r="A12" s="50">
        <v>15</v>
      </c>
      <c r="B12" s="40" t="s">
        <v>270</v>
      </c>
      <c r="C12" s="41">
        <f>+C67+C150+C181+C385</f>
        <v>1770594131</v>
      </c>
      <c r="D12" s="41">
        <f>+D67+D150+D181+D385</f>
        <v>61276151167</v>
      </c>
      <c r="E12" s="41">
        <f t="shared" ref="E12:K12" si="4">+E67+E150+E181+E385</f>
        <v>43645650804.93</v>
      </c>
      <c r="F12" s="41">
        <f t="shared" si="4"/>
        <v>17630500362.07</v>
      </c>
      <c r="G12" s="41">
        <f t="shared" si="4"/>
        <v>43645650804.93</v>
      </c>
      <c r="H12" s="41">
        <f t="shared" si="4"/>
        <v>41462444073.119995</v>
      </c>
      <c r="I12" s="41">
        <f t="shared" si="4"/>
        <v>41449444073.119995</v>
      </c>
      <c r="J12" s="61">
        <f t="shared" si="4"/>
        <v>2183206731.8099995</v>
      </c>
      <c r="K12" s="61">
        <f t="shared" si="4"/>
        <v>13000000</v>
      </c>
      <c r="L12" s="38">
        <f t="shared" si="1"/>
        <v>71.227794131487769</v>
      </c>
      <c r="M12" s="39">
        <f t="shared" si="2"/>
        <v>94.968097184240094</v>
      </c>
    </row>
    <row r="13" spans="1:13" x14ac:dyDescent="0.2">
      <c r="A13" s="50">
        <v>40</v>
      </c>
      <c r="B13" s="40" t="s">
        <v>271</v>
      </c>
      <c r="C13" s="41">
        <f>+C432</f>
        <v>0</v>
      </c>
      <c r="D13" s="41">
        <f t="shared" ref="D13:K13" si="5">+D432</f>
        <v>69544501030</v>
      </c>
      <c r="E13" s="41">
        <f t="shared" si="5"/>
        <v>21585653686</v>
      </c>
      <c r="F13" s="41">
        <f t="shared" si="5"/>
        <v>47958847344</v>
      </c>
      <c r="G13" s="41">
        <f t="shared" si="5"/>
        <v>21585653686</v>
      </c>
      <c r="H13" s="41">
        <f t="shared" si="5"/>
        <v>5918503701.9399996</v>
      </c>
      <c r="I13" s="41">
        <f t="shared" si="5"/>
        <v>5918503701.9399996</v>
      </c>
      <c r="J13" s="61">
        <f t="shared" si="5"/>
        <v>15667149984.060001</v>
      </c>
      <c r="K13" s="61">
        <f t="shared" si="5"/>
        <v>0</v>
      </c>
      <c r="L13" s="38">
        <f t="shared" si="1"/>
        <v>31.038620403198252</v>
      </c>
      <c r="M13" s="39">
        <f t="shared" si="2"/>
        <v>27.418691080820111</v>
      </c>
    </row>
    <row r="14" spans="1:13" ht="22.5" x14ac:dyDescent="0.2">
      <c r="A14" s="50">
        <v>50</v>
      </c>
      <c r="B14" s="40" t="s">
        <v>272</v>
      </c>
      <c r="C14" s="41">
        <f>+C86+C155+C355</f>
        <v>11499587462</v>
      </c>
      <c r="D14" s="41">
        <f>+D86+D155+D355</f>
        <v>11499587462</v>
      </c>
      <c r="E14" s="41">
        <f t="shared" ref="E14:K14" si="6">+E86+E155+E355</f>
        <v>8033727856.25</v>
      </c>
      <c r="F14" s="41">
        <f t="shared" si="6"/>
        <v>3465859605.75</v>
      </c>
      <c r="G14" s="41">
        <f t="shared" si="6"/>
        <v>8033727856.25</v>
      </c>
      <c r="H14" s="41">
        <f t="shared" si="6"/>
        <v>7557430840.0300007</v>
      </c>
      <c r="I14" s="41">
        <f t="shared" si="6"/>
        <v>7557430840.0300007</v>
      </c>
      <c r="J14" s="61">
        <f t="shared" si="6"/>
        <v>476297016.21999979</v>
      </c>
      <c r="K14" s="61">
        <f t="shared" si="6"/>
        <v>0</v>
      </c>
      <c r="L14" s="38">
        <f t="shared" si="1"/>
        <v>69.861009212697269</v>
      </c>
      <c r="M14" s="39">
        <f t="shared" si="2"/>
        <v>94.071282663011118</v>
      </c>
    </row>
    <row r="15" spans="1:13" ht="22.5" x14ac:dyDescent="0.2">
      <c r="A15" s="50">
        <v>60</v>
      </c>
      <c r="B15" s="40" t="s">
        <v>273</v>
      </c>
      <c r="C15" s="41">
        <f>+C93</f>
        <v>0</v>
      </c>
      <c r="D15" s="41">
        <f t="shared" ref="D15:K15" si="7">+D93</f>
        <v>1592543572</v>
      </c>
      <c r="E15" s="41">
        <f t="shared" si="7"/>
        <v>158295256</v>
      </c>
      <c r="F15" s="41">
        <f t="shared" si="7"/>
        <v>1434248316</v>
      </c>
      <c r="G15" s="41">
        <f t="shared" si="7"/>
        <v>158295256</v>
      </c>
      <c r="H15" s="41">
        <f t="shared" si="7"/>
        <v>142677160</v>
      </c>
      <c r="I15" s="41">
        <f t="shared" si="7"/>
        <v>142677160</v>
      </c>
      <c r="J15" s="61">
        <f t="shared" si="7"/>
        <v>15618096</v>
      </c>
      <c r="K15" s="61">
        <f t="shared" si="7"/>
        <v>0</v>
      </c>
      <c r="L15" s="38">
        <f t="shared" si="1"/>
        <v>9.9397755127795016</v>
      </c>
      <c r="M15" s="39">
        <f t="shared" si="2"/>
        <v>90.133566605432563</v>
      </c>
    </row>
    <row r="16" spans="1:13" x14ac:dyDescent="0.2">
      <c r="A16" s="50">
        <v>90</v>
      </c>
      <c r="B16" s="40" t="s">
        <v>274</v>
      </c>
      <c r="C16" s="41">
        <f>+C97+C361+C403+C428</f>
        <v>36326254537</v>
      </c>
      <c r="D16" s="41">
        <f t="shared" ref="D16:K16" si="8">+D97+D361+D403+D428</f>
        <v>53134844265</v>
      </c>
      <c r="E16" s="41">
        <f t="shared" si="8"/>
        <v>43481594624.139999</v>
      </c>
      <c r="F16" s="41">
        <f t="shared" si="8"/>
        <v>9653249640.8600006</v>
      </c>
      <c r="G16" s="41">
        <f t="shared" si="8"/>
        <v>43481594624.139999</v>
      </c>
      <c r="H16" s="41">
        <f t="shared" si="8"/>
        <v>38509369650.830002</v>
      </c>
      <c r="I16" s="41">
        <f t="shared" si="8"/>
        <v>38263569854.830002</v>
      </c>
      <c r="J16" s="61">
        <f t="shared" si="8"/>
        <v>4972224973.3100023</v>
      </c>
      <c r="K16" s="61">
        <f t="shared" si="8"/>
        <v>245799796</v>
      </c>
      <c r="L16" s="38">
        <f t="shared" si="1"/>
        <v>81.832543645529014</v>
      </c>
      <c r="M16" s="39">
        <f t="shared" si="2"/>
        <v>87.999463188010424</v>
      </c>
    </row>
    <row r="17" spans="1:13" x14ac:dyDescent="0.2">
      <c r="A17" s="51" t="s">
        <v>275</v>
      </c>
      <c r="B17" s="52" t="s">
        <v>276</v>
      </c>
      <c r="C17" s="53">
        <v>120769518957</v>
      </c>
      <c r="D17" s="53">
        <v>133644269369</v>
      </c>
      <c r="E17" s="53">
        <v>130875032070.98</v>
      </c>
      <c r="F17" s="53">
        <v>2769237298.02</v>
      </c>
      <c r="G17" s="53">
        <v>130875032070.98</v>
      </c>
      <c r="H17" s="57">
        <v>129131582468.03</v>
      </c>
      <c r="I17" s="55">
        <v>128861341934.03</v>
      </c>
      <c r="J17" s="62">
        <f>G17-H17</f>
        <v>1743449602.9499969</v>
      </c>
      <c r="K17" s="62">
        <f>H17-I17</f>
        <v>270240534</v>
      </c>
      <c r="L17" s="38">
        <f t="shared" si="1"/>
        <v>97.92790419589636</v>
      </c>
      <c r="M17" s="39">
        <f t="shared" si="2"/>
        <v>98.461364169249734</v>
      </c>
    </row>
    <row r="18" spans="1:13" x14ac:dyDescent="0.2">
      <c r="A18" s="51" t="s">
        <v>277</v>
      </c>
      <c r="B18" s="52" t="s">
        <v>278</v>
      </c>
      <c r="C18" s="53">
        <v>103009786025</v>
      </c>
      <c r="D18" s="53">
        <v>111155821921</v>
      </c>
      <c r="E18" s="53">
        <v>110773336748.83</v>
      </c>
      <c r="F18" s="53">
        <v>382485172.17000002</v>
      </c>
      <c r="G18" s="53">
        <v>110773336748.83</v>
      </c>
      <c r="H18" s="57">
        <v>110410504641.14</v>
      </c>
      <c r="I18" s="55">
        <v>110140264107.14</v>
      </c>
      <c r="J18" s="62">
        <f t="shared" ref="J18:K70" si="9">G18-H18</f>
        <v>362832107.69000244</v>
      </c>
      <c r="K18" s="62">
        <f t="shared" si="9"/>
        <v>270240534</v>
      </c>
      <c r="L18" s="38">
        <f t="shared" si="1"/>
        <v>99.655901809226123</v>
      </c>
      <c r="M18" s="39">
        <f t="shared" si="2"/>
        <v>99.428497271752818</v>
      </c>
    </row>
    <row r="19" spans="1:13" x14ac:dyDescent="0.2">
      <c r="A19" s="51" t="s">
        <v>279</v>
      </c>
      <c r="B19" s="52" t="s">
        <v>280</v>
      </c>
      <c r="C19" s="53">
        <v>94617633215</v>
      </c>
      <c r="D19" s="53">
        <v>104901683861</v>
      </c>
      <c r="E19" s="53">
        <v>104899283861</v>
      </c>
      <c r="F19" s="53">
        <v>2400000</v>
      </c>
      <c r="G19" s="53">
        <v>104899283861</v>
      </c>
      <c r="H19" s="57">
        <v>104810754527</v>
      </c>
      <c r="I19" s="55">
        <v>104790433503</v>
      </c>
      <c r="J19" s="62">
        <f t="shared" si="9"/>
        <v>88529334</v>
      </c>
      <c r="K19" s="62">
        <f t="shared" si="9"/>
        <v>20321024</v>
      </c>
      <c r="L19" s="38">
        <f t="shared" si="1"/>
        <v>99.99771214349316</v>
      </c>
      <c r="M19" s="39">
        <f t="shared" si="2"/>
        <v>99.896233459377825</v>
      </c>
    </row>
    <row r="20" spans="1:13" ht="22.5" x14ac:dyDescent="0.2">
      <c r="A20" s="51" t="s">
        <v>281</v>
      </c>
      <c r="B20" s="52" t="s">
        <v>282</v>
      </c>
      <c r="C20" s="53">
        <v>56478584620</v>
      </c>
      <c r="D20" s="53">
        <v>64029614906</v>
      </c>
      <c r="E20" s="53">
        <v>64029614906</v>
      </c>
      <c r="F20" s="53">
        <v>0</v>
      </c>
      <c r="G20" s="53">
        <v>64029614906</v>
      </c>
      <c r="H20" s="57">
        <v>64029614906</v>
      </c>
      <c r="I20" s="55">
        <v>64029614906</v>
      </c>
      <c r="J20" s="62">
        <f t="shared" si="9"/>
        <v>0</v>
      </c>
      <c r="K20" s="62">
        <f t="shared" si="9"/>
        <v>0</v>
      </c>
      <c r="L20" s="38">
        <f t="shared" si="1"/>
        <v>100</v>
      </c>
      <c r="M20" s="39">
        <f t="shared" si="2"/>
        <v>100</v>
      </c>
    </row>
    <row r="21" spans="1:13" x14ac:dyDescent="0.2">
      <c r="A21" s="51" t="s">
        <v>283</v>
      </c>
      <c r="B21" s="52" t="s">
        <v>284</v>
      </c>
      <c r="C21" s="53">
        <v>41857223030</v>
      </c>
      <c r="D21" s="53">
        <v>47117251938</v>
      </c>
      <c r="E21" s="53">
        <v>47117251938</v>
      </c>
      <c r="F21" s="53">
        <v>0</v>
      </c>
      <c r="G21" s="53">
        <v>47117251938</v>
      </c>
      <c r="H21" s="57">
        <v>47117251938</v>
      </c>
      <c r="I21" s="55">
        <v>47117251938</v>
      </c>
      <c r="J21" s="62">
        <f t="shared" si="9"/>
        <v>0</v>
      </c>
      <c r="K21" s="62">
        <f t="shared" si="9"/>
        <v>0</v>
      </c>
      <c r="L21" s="38">
        <f t="shared" si="1"/>
        <v>100</v>
      </c>
      <c r="M21" s="39">
        <f t="shared" si="2"/>
        <v>100</v>
      </c>
    </row>
    <row r="22" spans="1:13" x14ac:dyDescent="0.2">
      <c r="A22" s="51" t="s">
        <v>285</v>
      </c>
      <c r="B22" s="52" t="s">
        <v>286</v>
      </c>
      <c r="C22" s="53">
        <v>1360154624</v>
      </c>
      <c r="D22" s="53">
        <v>1357426869</v>
      </c>
      <c r="E22" s="53">
        <v>1357426869</v>
      </c>
      <c r="F22" s="53">
        <v>0</v>
      </c>
      <c r="G22" s="53">
        <v>1357426869</v>
      </c>
      <c r="H22" s="57">
        <v>1357426869</v>
      </c>
      <c r="I22" s="55">
        <v>1357426869</v>
      </c>
      <c r="J22" s="62">
        <f t="shared" si="9"/>
        <v>0</v>
      </c>
      <c r="K22" s="62">
        <f t="shared" si="9"/>
        <v>0</v>
      </c>
      <c r="L22" s="38">
        <f t="shared" si="1"/>
        <v>100</v>
      </c>
      <c r="M22" s="39">
        <f t="shared" si="2"/>
        <v>100</v>
      </c>
    </row>
    <row r="23" spans="1:13" x14ac:dyDescent="0.2">
      <c r="A23" s="51" t="s">
        <v>287</v>
      </c>
      <c r="B23" s="52" t="s">
        <v>288</v>
      </c>
      <c r="C23" s="53">
        <v>78408000</v>
      </c>
      <c r="D23" s="53">
        <v>95146324</v>
      </c>
      <c r="E23" s="53">
        <v>95146324</v>
      </c>
      <c r="F23" s="53">
        <v>0</v>
      </c>
      <c r="G23" s="53">
        <v>95146324</v>
      </c>
      <c r="H23" s="57">
        <v>95146324</v>
      </c>
      <c r="I23" s="55">
        <v>95146324</v>
      </c>
      <c r="J23" s="62">
        <f t="shared" si="9"/>
        <v>0</v>
      </c>
      <c r="K23" s="62">
        <f t="shared" si="9"/>
        <v>0</v>
      </c>
      <c r="L23" s="38">
        <f t="shared" si="1"/>
        <v>100</v>
      </c>
      <c r="M23" s="39">
        <f t="shared" si="2"/>
        <v>100</v>
      </c>
    </row>
    <row r="24" spans="1:13" x14ac:dyDescent="0.2">
      <c r="A24" s="51" t="s">
        <v>289</v>
      </c>
      <c r="B24" s="52" t="s">
        <v>290</v>
      </c>
      <c r="C24" s="53">
        <v>2043159319</v>
      </c>
      <c r="D24" s="53">
        <v>4360028500</v>
      </c>
      <c r="E24" s="53">
        <v>4360028500</v>
      </c>
      <c r="F24" s="53">
        <v>0</v>
      </c>
      <c r="G24" s="53">
        <v>4360028500</v>
      </c>
      <c r="H24" s="57">
        <v>4360028500</v>
      </c>
      <c r="I24" s="55">
        <v>4360028500</v>
      </c>
      <c r="J24" s="62">
        <f t="shared" si="9"/>
        <v>0</v>
      </c>
      <c r="K24" s="62">
        <f t="shared" si="9"/>
        <v>0</v>
      </c>
      <c r="L24" s="38">
        <f t="shared" si="1"/>
        <v>100</v>
      </c>
      <c r="M24" s="39">
        <f t="shared" si="2"/>
        <v>100</v>
      </c>
    </row>
    <row r="25" spans="1:13" x14ac:dyDescent="0.2">
      <c r="A25" s="51" t="s">
        <v>291</v>
      </c>
      <c r="B25" s="52" t="s">
        <v>292</v>
      </c>
      <c r="C25" s="53">
        <v>3340493559</v>
      </c>
      <c r="D25" s="53">
        <v>3297724545</v>
      </c>
      <c r="E25" s="53">
        <v>3297724545</v>
      </c>
      <c r="F25" s="53">
        <v>0</v>
      </c>
      <c r="G25" s="53">
        <v>3297724545</v>
      </c>
      <c r="H25" s="57">
        <v>3297724545</v>
      </c>
      <c r="I25" s="55">
        <v>3297724545</v>
      </c>
      <c r="J25" s="62">
        <f t="shared" si="9"/>
        <v>0</v>
      </c>
      <c r="K25" s="62">
        <f t="shared" si="9"/>
        <v>0</v>
      </c>
      <c r="L25" s="38">
        <f t="shared" si="1"/>
        <v>100</v>
      </c>
      <c r="M25" s="39">
        <f t="shared" si="2"/>
        <v>100</v>
      </c>
    </row>
    <row r="26" spans="1:13" x14ac:dyDescent="0.2">
      <c r="A26" s="51" t="s">
        <v>293</v>
      </c>
      <c r="B26" s="52" t="s">
        <v>294</v>
      </c>
      <c r="C26" s="53">
        <v>3216364289</v>
      </c>
      <c r="D26" s="53">
        <v>2765167518</v>
      </c>
      <c r="E26" s="53">
        <v>2765167518</v>
      </c>
      <c r="F26" s="53">
        <v>0</v>
      </c>
      <c r="G26" s="53">
        <v>2765167518</v>
      </c>
      <c r="H26" s="57">
        <v>2765167518</v>
      </c>
      <c r="I26" s="55">
        <v>2765167518</v>
      </c>
      <c r="J26" s="62">
        <f t="shared" si="9"/>
        <v>0</v>
      </c>
      <c r="K26" s="62">
        <f t="shared" si="9"/>
        <v>0</v>
      </c>
      <c r="L26" s="38">
        <f t="shared" si="1"/>
        <v>100</v>
      </c>
      <c r="M26" s="39">
        <f t="shared" si="2"/>
        <v>100</v>
      </c>
    </row>
    <row r="27" spans="1:13" x14ac:dyDescent="0.2">
      <c r="A27" s="51" t="s">
        <v>295</v>
      </c>
      <c r="B27" s="52" t="s">
        <v>296</v>
      </c>
      <c r="C27" s="53">
        <v>146985424</v>
      </c>
      <c r="D27" s="53">
        <v>74052284</v>
      </c>
      <c r="E27" s="53">
        <v>74052284</v>
      </c>
      <c r="F27" s="53">
        <v>0</v>
      </c>
      <c r="G27" s="53">
        <v>74052284</v>
      </c>
      <c r="H27" s="57">
        <v>74052284</v>
      </c>
      <c r="I27" s="55">
        <v>74052284</v>
      </c>
      <c r="J27" s="62">
        <f t="shared" si="9"/>
        <v>0</v>
      </c>
      <c r="K27" s="62">
        <f t="shared" si="9"/>
        <v>0</v>
      </c>
      <c r="L27" s="38">
        <f t="shared" si="1"/>
        <v>100</v>
      </c>
      <c r="M27" s="39">
        <f t="shared" si="2"/>
        <v>100</v>
      </c>
    </row>
    <row r="28" spans="1:13" x14ac:dyDescent="0.2">
      <c r="A28" s="51" t="s">
        <v>297</v>
      </c>
      <c r="B28" s="52" t="s">
        <v>298</v>
      </c>
      <c r="C28" s="53">
        <v>139246074</v>
      </c>
      <c r="D28" s="53">
        <v>2962906</v>
      </c>
      <c r="E28" s="53">
        <v>2962906</v>
      </c>
      <c r="F28" s="53">
        <v>0</v>
      </c>
      <c r="G28" s="53">
        <v>2962906</v>
      </c>
      <c r="H28" s="57">
        <v>2962906</v>
      </c>
      <c r="I28" s="55">
        <v>2962906</v>
      </c>
      <c r="J28" s="62">
        <f t="shared" si="9"/>
        <v>0</v>
      </c>
      <c r="K28" s="62">
        <f t="shared" si="9"/>
        <v>0</v>
      </c>
      <c r="L28" s="38">
        <f t="shared" si="1"/>
        <v>100</v>
      </c>
      <c r="M28" s="39">
        <f t="shared" si="2"/>
        <v>100</v>
      </c>
    </row>
    <row r="29" spans="1:13" x14ac:dyDescent="0.2">
      <c r="A29" s="51" t="s">
        <v>299</v>
      </c>
      <c r="B29" s="52" t="s">
        <v>300</v>
      </c>
      <c r="C29" s="53">
        <v>808859718</v>
      </c>
      <c r="D29" s="53">
        <v>679293644</v>
      </c>
      <c r="E29" s="53">
        <v>679293644</v>
      </c>
      <c r="F29" s="53">
        <v>0</v>
      </c>
      <c r="G29" s="53">
        <v>679293644</v>
      </c>
      <c r="H29" s="57">
        <v>679293644</v>
      </c>
      <c r="I29" s="55">
        <v>679293644</v>
      </c>
      <c r="J29" s="62">
        <f t="shared" si="9"/>
        <v>0</v>
      </c>
      <c r="K29" s="62">
        <f t="shared" si="9"/>
        <v>0</v>
      </c>
      <c r="L29" s="38">
        <f t="shared" si="1"/>
        <v>100</v>
      </c>
      <c r="M29" s="39">
        <f t="shared" si="2"/>
        <v>100</v>
      </c>
    </row>
    <row r="30" spans="1:13" x14ac:dyDescent="0.2">
      <c r="A30" s="51" t="s">
        <v>301</v>
      </c>
      <c r="B30" s="52" t="s">
        <v>302</v>
      </c>
      <c r="C30" s="53">
        <v>2230206636</v>
      </c>
      <c r="D30" s="53">
        <v>2881285004</v>
      </c>
      <c r="E30" s="53">
        <v>2881285004</v>
      </c>
      <c r="F30" s="53">
        <v>0</v>
      </c>
      <c r="G30" s="53">
        <v>2881285004</v>
      </c>
      <c r="H30" s="57">
        <v>2881285004</v>
      </c>
      <c r="I30" s="55">
        <v>2881285004</v>
      </c>
      <c r="J30" s="62">
        <f t="shared" si="9"/>
        <v>0</v>
      </c>
      <c r="K30" s="62">
        <f t="shared" si="9"/>
        <v>0</v>
      </c>
      <c r="L30" s="38">
        <f t="shared" si="1"/>
        <v>100</v>
      </c>
      <c r="M30" s="39">
        <f t="shared" si="2"/>
        <v>100</v>
      </c>
    </row>
    <row r="31" spans="1:13" x14ac:dyDescent="0.2">
      <c r="A31" s="51" t="s">
        <v>303</v>
      </c>
      <c r="B31" s="52" t="s">
        <v>304</v>
      </c>
      <c r="C31" s="53">
        <v>589206726</v>
      </c>
      <c r="D31" s="53">
        <v>673718728</v>
      </c>
      <c r="E31" s="53">
        <v>673718728</v>
      </c>
      <c r="F31" s="53">
        <v>0</v>
      </c>
      <c r="G31" s="53">
        <v>673718728</v>
      </c>
      <c r="H31" s="57">
        <v>673718728</v>
      </c>
      <c r="I31" s="55">
        <v>673718728</v>
      </c>
      <c r="J31" s="62">
        <f t="shared" si="9"/>
        <v>0</v>
      </c>
      <c r="K31" s="62">
        <f t="shared" si="9"/>
        <v>0</v>
      </c>
      <c r="L31" s="38">
        <f t="shared" si="1"/>
        <v>100</v>
      </c>
      <c r="M31" s="39">
        <f t="shared" si="2"/>
        <v>100</v>
      </c>
    </row>
    <row r="32" spans="1:13" ht="22.5" x14ac:dyDescent="0.2">
      <c r="A32" s="51" t="s">
        <v>305</v>
      </c>
      <c r="B32" s="52" t="s">
        <v>306</v>
      </c>
      <c r="C32" s="53">
        <v>667643558</v>
      </c>
      <c r="D32" s="53">
        <v>718406123</v>
      </c>
      <c r="E32" s="53">
        <v>718406123</v>
      </c>
      <c r="F32" s="53">
        <v>0</v>
      </c>
      <c r="G32" s="53">
        <v>718406123</v>
      </c>
      <c r="H32" s="57">
        <v>718406123</v>
      </c>
      <c r="I32" s="55">
        <v>718406123</v>
      </c>
      <c r="J32" s="62">
        <f t="shared" si="9"/>
        <v>0</v>
      </c>
      <c r="K32" s="62">
        <f t="shared" si="9"/>
        <v>0</v>
      </c>
      <c r="L32" s="38">
        <f t="shared" si="1"/>
        <v>100</v>
      </c>
      <c r="M32" s="39">
        <f t="shared" si="2"/>
        <v>100</v>
      </c>
    </row>
    <row r="33" spans="1:13" x14ac:dyDescent="0.2">
      <c r="A33" s="51" t="s">
        <v>307</v>
      </c>
      <c r="B33" s="52" t="s">
        <v>308</v>
      </c>
      <c r="C33" s="53">
        <v>633663</v>
      </c>
      <c r="D33" s="53">
        <v>7150523</v>
      </c>
      <c r="E33" s="53">
        <v>7150523</v>
      </c>
      <c r="F33" s="53">
        <v>0</v>
      </c>
      <c r="G33" s="53">
        <v>7150523</v>
      </c>
      <c r="H33" s="57">
        <v>7150523</v>
      </c>
      <c r="I33" s="55">
        <v>7150523</v>
      </c>
      <c r="J33" s="62">
        <f t="shared" si="9"/>
        <v>0</v>
      </c>
      <c r="K33" s="62">
        <f t="shared" si="9"/>
        <v>0</v>
      </c>
      <c r="L33" s="38">
        <f t="shared" si="1"/>
        <v>100</v>
      </c>
      <c r="M33" s="39">
        <f t="shared" si="2"/>
        <v>100</v>
      </c>
    </row>
    <row r="34" spans="1:13" ht="22.5" x14ac:dyDescent="0.2">
      <c r="A34" s="51" t="s">
        <v>309</v>
      </c>
      <c r="B34" s="52" t="s">
        <v>310</v>
      </c>
      <c r="C34" s="53">
        <v>16644500711</v>
      </c>
      <c r="D34" s="53">
        <v>17168313757</v>
      </c>
      <c r="E34" s="53">
        <v>17168313757</v>
      </c>
      <c r="F34" s="53">
        <v>0</v>
      </c>
      <c r="G34" s="53">
        <v>17168313757</v>
      </c>
      <c r="H34" s="57">
        <v>17168313757</v>
      </c>
      <c r="I34" s="55">
        <v>17147992733</v>
      </c>
      <c r="J34" s="62">
        <f t="shared" si="9"/>
        <v>0</v>
      </c>
      <c r="K34" s="62">
        <f t="shared" si="9"/>
        <v>20321024</v>
      </c>
      <c r="L34" s="38">
        <f t="shared" si="1"/>
        <v>100</v>
      </c>
      <c r="M34" s="39">
        <f t="shared" si="2"/>
        <v>99.881636459540388</v>
      </c>
    </row>
    <row r="35" spans="1:13" x14ac:dyDescent="0.2">
      <c r="A35" s="51" t="s">
        <v>311</v>
      </c>
      <c r="B35" s="52" t="s">
        <v>312</v>
      </c>
      <c r="C35" s="53">
        <v>3991150198</v>
      </c>
      <c r="D35" s="53">
        <v>3809297407</v>
      </c>
      <c r="E35" s="53">
        <v>3809297407</v>
      </c>
      <c r="F35" s="53">
        <v>0</v>
      </c>
      <c r="G35" s="53">
        <v>3809297407</v>
      </c>
      <c r="H35" s="57">
        <v>3809297407</v>
      </c>
      <c r="I35" s="55">
        <v>3809297407</v>
      </c>
      <c r="J35" s="62">
        <f t="shared" si="9"/>
        <v>0</v>
      </c>
      <c r="K35" s="62">
        <f t="shared" si="9"/>
        <v>0</v>
      </c>
      <c r="L35" s="38">
        <f t="shared" si="1"/>
        <v>100</v>
      </c>
      <c r="M35" s="39">
        <f t="shared" si="2"/>
        <v>100</v>
      </c>
    </row>
    <row r="36" spans="1:13" x14ac:dyDescent="0.2">
      <c r="A36" s="51" t="s">
        <v>313</v>
      </c>
      <c r="B36" s="52" t="s">
        <v>314</v>
      </c>
      <c r="C36" s="53">
        <v>5634564987</v>
      </c>
      <c r="D36" s="53">
        <v>5991393774</v>
      </c>
      <c r="E36" s="53">
        <v>5991393774</v>
      </c>
      <c r="F36" s="53">
        <v>0</v>
      </c>
      <c r="G36" s="53">
        <v>5991393774</v>
      </c>
      <c r="H36" s="57">
        <v>5991393774</v>
      </c>
      <c r="I36" s="55">
        <v>5991393774</v>
      </c>
      <c r="J36" s="62">
        <f t="shared" si="9"/>
        <v>0</v>
      </c>
      <c r="K36" s="62">
        <f t="shared" si="9"/>
        <v>0</v>
      </c>
      <c r="L36" s="38">
        <f t="shared" si="1"/>
        <v>100</v>
      </c>
      <c r="M36" s="39">
        <f t="shared" si="2"/>
        <v>100</v>
      </c>
    </row>
    <row r="37" spans="1:13" x14ac:dyDescent="0.2">
      <c r="A37" s="51" t="s">
        <v>315</v>
      </c>
      <c r="B37" s="52" t="s">
        <v>316</v>
      </c>
      <c r="C37" s="53">
        <v>1475017012</v>
      </c>
      <c r="D37" s="53">
        <v>1344573400</v>
      </c>
      <c r="E37" s="53">
        <v>1344573400</v>
      </c>
      <c r="F37" s="53">
        <v>0</v>
      </c>
      <c r="G37" s="53">
        <v>1344573400</v>
      </c>
      <c r="H37" s="57">
        <v>1344573400</v>
      </c>
      <c r="I37" s="55">
        <v>1344573400</v>
      </c>
      <c r="J37" s="62">
        <f t="shared" si="9"/>
        <v>0</v>
      </c>
      <c r="K37" s="62">
        <f t="shared" si="9"/>
        <v>0</v>
      </c>
      <c r="L37" s="38">
        <f t="shared" si="1"/>
        <v>100</v>
      </c>
      <c r="M37" s="39">
        <f t="shared" si="2"/>
        <v>100</v>
      </c>
    </row>
    <row r="38" spans="1:13" x14ac:dyDescent="0.2">
      <c r="A38" s="51" t="s">
        <v>317</v>
      </c>
      <c r="B38" s="52" t="s">
        <v>318</v>
      </c>
      <c r="C38" s="53">
        <v>543768514</v>
      </c>
      <c r="D38" s="53">
        <v>551985300</v>
      </c>
      <c r="E38" s="53">
        <v>551985300</v>
      </c>
      <c r="F38" s="53">
        <v>0</v>
      </c>
      <c r="G38" s="53">
        <v>551985300</v>
      </c>
      <c r="H38" s="57">
        <v>551985300</v>
      </c>
      <c r="I38" s="55">
        <v>551985300</v>
      </c>
      <c r="J38" s="62">
        <f t="shared" si="9"/>
        <v>0</v>
      </c>
      <c r="K38" s="62">
        <f t="shared" si="9"/>
        <v>0</v>
      </c>
      <c r="L38" s="38">
        <f t="shared" si="1"/>
        <v>100</v>
      </c>
      <c r="M38" s="39">
        <f t="shared" si="2"/>
        <v>100</v>
      </c>
    </row>
    <row r="39" spans="1:13" x14ac:dyDescent="0.2">
      <c r="A39" s="51" t="s">
        <v>319</v>
      </c>
      <c r="B39" s="52" t="s">
        <v>320</v>
      </c>
      <c r="C39" s="53">
        <v>5000000000</v>
      </c>
      <c r="D39" s="53">
        <v>5471063876</v>
      </c>
      <c r="E39" s="53">
        <v>5471063876</v>
      </c>
      <c r="F39" s="53">
        <v>0</v>
      </c>
      <c r="G39" s="53">
        <v>5471063876</v>
      </c>
      <c r="H39" s="57">
        <v>5471063876</v>
      </c>
      <c r="I39" s="55">
        <v>5450742852</v>
      </c>
      <c r="J39" s="62">
        <f t="shared" si="9"/>
        <v>0</v>
      </c>
      <c r="K39" s="62">
        <f t="shared" si="9"/>
        <v>20321024</v>
      </c>
      <c r="L39" s="38">
        <f t="shared" si="1"/>
        <v>100</v>
      </c>
      <c r="M39" s="39">
        <f t="shared" si="2"/>
        <v>99.628572715278608</v>
      </c>
    </row>
    <row r="40" spans="1:13" x14ac:dyDescent="0.2">
      <c r="A40" s="51" t="s">
        <v>321</v>
      </c>
      <c r="B40" s="52" t="s">
        <v>322</v>
      </c>
      <c r="C40" s="53">
        <v>21494547884</v>
      </c>
      <c r="D40" s="53">
        <v>23703755198</v>
      </c>
      <c r="E40" s="53">
        <v>23701355198</v>
      </c>
      <c r="F40" s="53">
        <v>2400000</v>
      </c>
      <c r="G40" s="53">
        <v>23701355198</v>
      </c>
      <c r="H40" s="57">
        <v>23612825864</v>
      </c>
      <c r="I40" s="55">
        <v>23612825864</v>
      </c>
      <c r="J40" s="62">
        <f t="shared" si="9"/>
        <v>88529334</v>
      </c>
      <c r="K40" s="62">
        <f t="shared" si="9"/>
        <v>0</v>
      </c>
      <c r="L40" s="38">
        <f t="shared" si="1"/>
        <v>99.989875021995658</v>
      </c>
      <c r="M40" s="39">
        <f t="shared" si="2"/>
        <v>99.626479864714781</v>
      </c>
    </row>
    <row r="41" spans="1:13" ht="22.5" x14ac:dyDescent="0.2">
      <c r="A41" s="51" t="s">
        <v>323</v>
      </c>
      <c r="B41" s="52" t="s">
        <v>324</v>
      </c>
      <c r="C41" s="53">
        <v>3560563776</v>
      </c>
      <c r="D41" s="53">
        <v>6353782520</v>
      </c>
      <c r="E41" s="53">
        <v>6353782520</v>
      </c>
      <c r="F41" s="53">
        <v>0</v>
      </c>
      <c r="G41" s="53">
        <v>6353782520</v>
      </c>
      <c r="H41" s="57">
        <v>6353782520</v>
      </c>
      <c r="I41" s="55">
        <v>6353782520</v>
      </c>
      <c r="J41" s="62">
        <f t="shared" si="9"/>
        <v>0</v>
      </c>
      <c r="K41" s="62">
        <f t="shared" si="9"/>
        <v>0</v>
      </c>
      <c r="L41" s="38">
        <f t="shared" si="1"/>
        <v>100</v>
      </c>
      <c r="M41" s="39">
        <f t="shared" si="2"/>
        <v>100</v>
      </c>
    </row>
    <row r="42" spans="1:13" x14ac:dyDescent="0.2">
      <c r="A42" s="51" t="s">
        <v>325</v>
      </c>
      <c r="B42" s="52" t="s">
        <v>326</v>
      </c>
      <c r="C42" s="53">
        <v>1740797113</v>
      </c>
      <c r="D42" s="53">
        <v>2488627504</v>
      </c>
      <c r="E42" s="53">
        <v>2488627504</v>
      </c>
      <c r="F42" s="53">
        <v>0</v>
      </c>
      <c r="G42" s="53">
        <v>2488627504</v>
      </c>
      <c r="H42" s="57">
        <v>2488627504</v>
      </c>
      <c r="I42" s="55">
        <v>2488627504</v>
      </c>
      <c r="J42" s="62">
        <f t="shared" si="9"/>
        <v>0</v>
      </c>
      <c r="K42" s="62">
        <f t="shared" si="9"/>
        <v>0</v>
      </c>
      <c r="L42" s="38">
        <f t="shared" si="1"/>
        <v>100</v>
      </c>
      <c r="M42" s="39">
        <f t="shared" si="2"/>
        <v>100</v>
      </c>
    </row>
    <row r="43" spans="1:13" x14ac:dyDescent="0.2">
      <c r="A43" s="51" t="s">
        <v>327</v>
      </c>
      <c r="B43" s="52" t="s">
        <v>328</v>
      </c>
      <c r="C43" s="53">
        <v>15433186995</v>
      </c>
      <c r="D43" s="53">
        <v>13992499443</v>
      </c>
      <c r="E43" s="53">
        <v>13992499443</v>
      </c>
      <c r="F43" s="53">
        <v>0</v>
      </c>
      <c r="G43" s="53">
        <v>13992499443</v>
      </c>
      <c r="H43" s="57">
        <v>13992499443</v>
      </c>
      <c r="I43" s="55">
        <v>13992499443</v>
      </c>
      <c r="J43" s="62">
        <f t="shared" si="9"/>
        <v>0</v>
      </c>
      <c r="K43" s="62">
        <f t="shared" si="9"/>
        <v>0</v>
      </c>
      <c r="L43" s="38">
        <f t="shared" si="1"/>
        <v>100</v>
      </c>
      <c r="M43" s="39">
        <f t="shared" si="2"/>
        <v>100</v>
      </c>
    </row>
    <row r="44" spans="1:13" x14ac:dyDescent="0.2">
      <c r="A44" s="51" t="s">
        <v>329</v>
      </c>
      <c r="B44" s="52" t="s">
        <v>330</v>
      </c>
      <c r="C44" s="53">
        <v>50000000</v>
      </c>
      <c r="D44" s="53">
        <v>24850165</v>
      </c>
      <c r="E44" s="53">
        <v>24850165</v>
      </c>
      <c r="F44" s="53">
        <v>0</v>
      </c>
      <c r="G44" s="53">
        <v>24850165</v>
      </c>
      <c r="H44" s="57">
        <v>24850165</v>
      </c>
      <c r="I44" s="55">
        <v>24850165</v>
      </c>
      <c r="J44" s="62">
        <f t="shared" si="9"/>
        <v>0</v>
      </c>
      <c r="K44" s="62">
        <f t="shared" si="9"/>
        <v>0</v>
      </c>
      <c r="L44" s="38">
        <f t="shared" si="1"/>
        <v>100</v>
      </c>
      <c r="M44" s="39">
        <f t="shared" si="2"/>
        <v>100</v>
      </c>
    </row>
    <row r="45" spans="1:13" x14ac:dyDescent="0.2">
      <c r="A45" s="51" t="s">
        <v>331</v>
      </c>
      <c r="B45" s="52" t="s">
        <v>332</v>
      </c>
      <c r="C45" s="53">
        <v>50000000</v>
      </c>
      <c r="D45" s="53">
        <v>36765926</v>
      </c>
      <c r="E45" s="53">
        <v>36765926</v>
      </c>
      <c r="F45" s="53">
        <v>0</v>
      </c>
      <c r="G45" s="53">
        <v>36765926</v>
      </c>
      <c r="H45" s="57">
        <v>36765926</v>
      </c>
      <c r="I45" s="55">
        <v>36765926</v>
      </c>
      <c r="J45" s="62">
        <f t="shared" si="9"/>
        <v>0</v>
      </c>
      <c r="K45" s="62">
        <f t="shared" si="9"/>
        <v>0</v>
      </c>
      <c r="L45" s="38">
        <f t="shared" si="1"/>
        <v>100</v>
      </c>
      <c r="M45" s="39">
        <f t="shared" si="2"/>
        <v>100</v>
      </c>
    </row>
    <row r="46" spans="1:13" x14ac:dyDescent="0.2">
      <c r="A46" s="51" t="s">
        <v>333</v>
      </c>
      <c r="B46" s="52" t="s">
        <v>334</v>
      </c>
      <c r="C46" s="53">
        <v>60000000</v>
      </c>
      <c r="D46" s="53">
        <v>34700000</v>
      </c>
      <c r="E46" s="53">
        <v>34700000</v>
      </c>
      <c r="F46" s="53">
        <v>0</v>
      </c>
      <c r="G46" s="53">
        <v>34700000</v>
      </c>
      <c r="H46" s="57">
        <v>34700000</v>
      </c>
      <c r="I46" s="55">
        <v>34700000</v>
      </c>
      <c r="J46" s="62">
        <f t="shared" si="9"/>
        <v>0</v>
      </c>
      <c r="K46" s="62">
        <f t="shared" si="9"/>
        <v>0</v>
      </c>
      <c r="L46" s="38">
        <f t="shared" si="1"/>
        <v>100</v>
      </c>
      <c r="M46" s="39">
        <f t="shared" si="2"/>
        <v>100</v>
      </c>
    </row>
    <row r="47" spans="1:13" x14ac:dyDescent="0.2">
      <c r="A47" s="51" t="s">
        <v>335</v>
      </c>
      <c r="B47" s="52" t="s">
        <v>336</v>
      </c>
      <c r="C47" s="53">
        <v>600000000</v>
      </c>
      <c r="D47" s="53">
        <v>772529640</v>
      </c>
      <c r="E47" s="53">
        <v>770129640</v>
      </c>
      <c r="F47" s="53">
        <v>2400000</v>
      </c>
      <c r="G47" s="53">
        <v>770129640</v>
      </c>
      <c r="H47" s="57">
        <v>681600306</v>
      </c>
      <c r="I47" s="55">
        <v>681600306</v>
      </c>
      <c r="J47" s="62">
        <f t="shared" si="9"/>
        <v>88529334</v>
      </c>
      <c r="K47" s="62">
        <f t="shared" si="9"/>
        <v>0</v>
      </c>
      <c r="L47" s="38">
        <f t="shared" si="1"/>
        <v>99.689332308337057</v>
      </c>
      <c r="M47" s="39">
        <f t="shared" si="2"/>
        <v>88.504619300199892</v>
      </c>
    </row>
    <row r="48" spans="1:13" x14ac:dyDescent="0.2">
      <c r="A48" s="51" t="s">
        <v>337</v>
      </c>
      <c r="B48" s="52" t="s">
        <v>338</v>
      </c>
      <c r="C48" s="53">
        <v>8392152810</v>
      </c>
      <c r="D48" s="53">
        <v>6254138060</v>
      </c>
      <c r="E48" s="53">
        <v>5874052887.8299999</v>
      </c>
      <c r="F48" s="53">
        <v>380085172.17000002</v>
      </c>
      <c r="G48" s="53">
        <v>5874052887.8299999</v>
      </c>
      <c r="H48" s="57">
        <v>5599750114.1400003</v>
      </c>
      <c r="I48" s="55">
        <v>5349830604.1400003</v>
      </c>
      <c r="J48" s="62">
        <f t="shared" si="9"/>
        <v>274302773.68999958</v>
      </c>
      <c r="K48" s="62">
        <f t="shared" si="9"/>
        <v>249919510</v>
      </c>
      <c r="L48" s="38">
        <f t="shared" si="1"/>
        <v>93.922660988235364</v>
      </c>
      <c r="M48" s="39">
        <f t="shared" si="2"/>
        <v>91.075628808584682</v>
      </c>
    </row>
    <row r="49" spans="1:13" x14ac:dyDescent="0.2">
      <c r="A49" s="51" t="s">
        <v>339</v>
      </c>
      <c r="B49" s="52" t="s">
        <v>340</v>
      </c>
      <c r="C49" s="53">
        <v>1070000000</v>
      </c>
      <c r="D49" s="53">
        <v>1059617287</v>
      </c>
      <c r="E49" s="53">
        <v>960550931.83000004</v>
      </c>
      <c r="F49" s="53">
        <v>99066355.170000002</v>
      </c>
      <c r="G49" s="53">
        <v>960550931.83000004</v>
      </c>
      <c r="H49" s="57">
        <v>876527344.82000005</v>
      </c>
      <c r="I49" s="55">
        <v>626607834.82000005</v>
      </c>
      <c r="J49" s="62">
        <f t="shared" si="9"/>
        <v>84023587.00999999</v>
      </c>
      <c r="K49" s="62">
        <f t="shared" si="9"/>
        <v>249919510</v>
      </c>
      <c r="L49" s="38">
        <f t="shared" si="1"/>
        <v>90.650741887150815</v>
      </c>
      <c r="M49" s="39">
        <f t="shared" si="2"/>
        <v>65.234212372915408</v>
      </c>
    </row>
    <row r="50" spans="1:13" x14ac:dyDescent="0.2">
      <c r="A50" s="51" t="s">
        <v>341</v>
      </c>
      <c r="B50" s="52" t="s">
        <v>340</v>
      </c>
      <c r="C50" s="53">
        <v>1070000000</v>
      </c>
      <c r="D50" s="53">
        <v>1059617287</v>
      </c>
      <c r="E50" s="53">
        <v>960550931.83000004</v>
      </c>
      <c r="F50" s="53">
        <v>99066355.170000002</v>
      </c>
      <c r="G50" s="53">
        <v>960550931.83000004</v>
      </c>
      <c r="H50" s="57">
        <v>876527344.82000005</v>
      </c>
      <c r="I50" s="55">
        <v>626607834.82000005</v>
      </c>
      <c r="J50" s="62">
        <f t="shared" si="9"/>
        <v>84023587.00999999</v>
      </c>
      <c r="K50" s="62">
        <f t="shared" si="9"/>
        <v>249919510</v>
      </c>
      <c r="L50" s="38">
        <f t="shared" si="1"/>
        <v>90.650741887150815</v>
      </c>
      <c r="M50" s="39">
        <f t="shared" si="2"/>
        <v>65.234212372915408</v>
      </c>
    </row>
    <row r="51" spans="1:13" x14ac:dyDescent="0.2">
      <c r="A51" s="51" t="s">
        <v>342</v>
      </c>
      <c r="B51" s="52" t="s">
        <v>343</v>
      </c>
      <c r="C51" s="53">
        <v>1070000000</v>
      </c>
      <c r="D51" s="53">
        <v>1059617287</v>
      </c>
      <c r="E51" s="53">
        <v>960550931.83000004</v>
      </c>
      <c r="F51" s="53">
        <v>99066355.170000002</v>
      </c>
      <c r="G51" s="53">
        <v>960550931.83000004</v>
      </c>
      <c r="H51" s="57">
        <v>876527344.82000005</v>
      </c>
      <c r="I51" s="55">
        <v>626607834.82000005</v>
      </c>
      <c r="J51" s="62">
        <f t="shared" si="9"/>
        <v>84023587.00999999</v>
      </c>
      <c r="K51" s="62">
        <f t="shared" si="9"/>
        <v>249919510</v>
      </c>
      <c r="L51" s="38">
        <f t="shared" si="1"/>
        <v>90.650741887150815</v>
      </c>
      <c r="M51" s="39">
        <f t="shared" si="2"/>
        <v>65.234212372915408</v>
      </c>
    </row>
    <row r="52" spans="1:13" x14ac:dyDescent="0.2">
      <c r="A52" s="51" t="s">
        <v>344</v>
      </c>
      <c r="B52" s="52" t="s">
        <v>345</v>
      </c>
      <c r="C52" s="53">
        <v>3739032888</v>
      </c>
      <c r="D52" s="53">
        <v>3332629188</v>
      </c>
      <c r="E52" s="53">
        <v>3271645158</v>
      </c>
      <c r="F52" s="53">
        <v>60984030</v>
      </c>
      <c r="G52" s="53">
        <v>3271645158</v>
      </c>
      <c r="H52" s="57">
        <v>3108197118.48</v>
      </c>
      <c r="I52" s="55">
        <v>3108197118.48</v>
      </c>
      <c r="J52" s="62">
        <f t="shared" si="9"/>
        <v>163448039.51999998</v>
      </c>
      <c r="K52" s="62">
        <f t="shared" si="9"/>
        <v>0</v>
      </c>
      <c r="L52" s="38">
        <f t="shared" si="1"/>
        <v>98.170092543761285</v>
      </c>
      <c r="M52" s="39">
        <f t="shared" si="2"/>
        <v>95.00410247363385</v>
      </c>
    </row>
    <row r="53" spans="1:13" ht="22.5" x14ac:dyDescent="0.2">
      <c r="A53" s="51" t="s">
        <v>346</v>
      </c>
      <c r="B53" s="52" t="s">
        <v>347</v>
      </c>
      <c r="C53" s="53">
        <v>282252888</v>
      </c>
      <c r="D53" s="53">
        <v>282252888</v>
      </c>
      <c r="E53" s="53">
        <v>282252887</v>
      </c>
      <c r="F53" s="53">
        <v>1</v>
      </c>
      <c r="G53" s="53">
        <v>282252887</v>
      </c>
      <c r="H53" s="57">
        <v>248959916</v>
      </c>
      <c r="I53" s="55">
        <v>248959916</v>
      </c>
      <c r="J53" s="62">
        <f t="shared" si="9"/>
        <v>33292971</v>
      </c>
      <c r="K53" s="62">
        <f t="shared" si="9"/>
        <v>0</v>
      </c>
      <c r="L53" s="38">
        <f t="shared" si="1"/>
        <v>99.999999645707788</v>
      </c>
      <c r="M53" s="39">
        <f t="shared" si="2"/>
        <v>88.204559622449494</v>
      </c>
    </row>
    <row r="54" spans="1:13" x14ac:dyDescent="0.2">
      <c r="A54" s="51" t="s">
        <v>348</v>
      </c>
      <c r="B54" s="52" t="s">
        <v>349</v>
      </c>
      <c r="C54" s="53">
        <v>2700000000</v>
      </c>
      <c r="D54" s="53">
        <v>2510002757</v>
      </c>
      <c r="E54" s="53">
        <v>2457475538</v>
      </c>
      <c r="F54" s="53">
        <v>52527219</v>
      </c>
      <c r="G54" s="53">
        <v>2457475538</v>
      </c>
      <c r="H54" s="57">
        <v>2409536234</v>
      </c>
      <c r="I54" s="55">
        <v>2409536234</v>
      </c>
      <c r="J54" s="62">
        <f t="shared" si="9"/>
        <v>47939304</v>
      </c>
      <c r="K54" s="62">
        <f t="shared" si="9"/>
        <v>0</v>
      </c>
      <c r="L54" s="38">
        <f t="shared" si="1"/>
        <v>97.907284410205932</v>
      </c>
      <c r="M54" s="39">
        <f t="shared" si="2"/>
        <v>98.049245933124723</v>
      </c>
    </row>
    <row r="55" spans="1:13" ht="22.5" x14ac:dyDescent="0.2">
      <c r="A55" s="51" t="s">
        <v>350</v>
      </c>
      <c r="B55" s="52" t="s">
        <v>351</v>
      </c>
      <c r="C55" s="53">
        <v>500000000</v>
      </c>
      <c r="D55" s="53">
        <v>283180561</v>
      </c>
      <c r="E55" s="53">
        <v>277910011</v>
      </c>
      <c r="F55" s="53">
        <v>5270550</v>
      </c>
      <c r="G55" s="53">
        <v>277910011</v>
      </c>
      <c r="H55" s="57">
        <v>226149938.27000001</v>
      </c>
      <c r="I55" s="55">
        <v>226149938.27000001</v>
      </c>
      <c r="J55" s="62">
        <f t="shared" si="9"/>
        <v>51760072.729999989</v>
      </c>
      <c r="K55" s="62">
        <f t="shared" si="9"/>
        <v>0</v>
      </c>
      <c r="L55" s="38">
        <f t="shared" si="1"/>
        <v>98.13880233113882</v>
      </c>
      <c r="M55" s="39">
        <f t="shared" si="2"/>
        <v>81.375239940528814</v>
      </c>
    </row>
    <row r="56" spans="1:13" x14ac:dyDescent="0.2">
      <c r="A56" s="51" t="s">
        <v>352</v>
      </c>
      <c r="B56" s="52" t="s">
        <v>353</v>
      </c>
      <c r="C56" s="53">
        <v>30000000</v>
      </c>
      <c r="D56" s="53">
        <v>10991060</v>
      </c>
      <c r="E56" s="53">
        <v>8224800</v>
      </c>
      <c r="F56" s="53">
        <v>2766260</v>
      </c>
      <c r="G56" s="53">
        <v>8224800</v>
      </c>
      <c r="H56" s="57">
        <v>8224800</v>
      </c>
      <c r="I56" s="55">
        <v>8224800</v>
      </c>
      <c r="J56" s="62">
        <f t="shared" si="9"/>
        <v>0</v>
      </c>
      <c r="K56" s="62">
        <f t="shared" si="9"/>
        <v>0</v>
      </c>
      <c r="L56" s="38">
        <f t="shared" si="1"/>
        <v>74.831726876206659</v>
      </c>
      <c r="M56" s="39">
        <f t="shared" si="2"/>
        <v>100</v>
      </c>
    </row>
    <row r="57" spans="1:13" x14ac:dyDescent="0.2">
      <c r="A57" s="51" t="s">
        <v>354</v>
      </c>
      <c r="B57" s="52" t="s">
        <v>355</v>
      </c>
      <c r="C57" s="53">
        <v>50000000</v>
      </c>
      <c r="D57" s="53">
        <v>62201922</v>
      </c>
      <c r="E57" s="53">
        <v>61781922</v>
      </c>
      <c r="F57" s="53">
        <v>420000</v>
      </c>
      <c r="G57" s="53">
        <v>61781922</v>
      </c>
      <c r="H57" s="57">
        <v>61781922</v>
      </c>
      <c r="I57" s="55">
        <v>61781922</v>
      </c>
      <c r="J57" s="62">
        <f t="shared" si="9"/>
        <v>0</v>
      </c>
      <c r="K57" s="62">
        <f t="shared" si="9"/>
        <v>0</v>
      </c>
      <c r="L57" s="38">
        <f t="shared" si="1"/>
        <v>99.324779706967888</v>
      </c>
      <c r="M57" s="39">
        <f t="shared" si="2"/>
        <v>100</v>
      </c>
    </row>
    <row r="58" spans="1:13" x14ac:dyDescent="0.2">
      <c r="A58" s="51" t="s">
        <v>356</v>
      </c>
      <c r="B58" s="52" t="s">
        <v>357</v>
      </c>
      <c r="C58" s="53">
        <v>26780000</v>
      </c>
      <c r="D58" s="53">
        <v>34000000</v>
      </c>
      <c r="E58" s="53">
        <v>34000000</v>
      </c>
      <c r="F58" s="53">
        <v>0</v>
      </c>
      <c r="G58" s="53">
        <v>34000000</v>
      </c>
      <c r="H58" s="57">
        <v>25838995</v>
      </c>
      <c r="I58" s="55">
        <v>25838995</v>
      </c>
      <c r="J58" s="62">
        <f t="shared" si="9"/>
        <v>8161005</v>
      </c>
      <c r="K58" s="62">
        <f t="shared" si="9"/>
        <v>0</v>
      </c>
      <c r="L58" s="38">
        <f t="shared" si="1"/>
        <v>100</v>
      </c>
      <c r="M58" s="39">
        <f t="shared" si="2"/>
        <v>75.997044117647064</v>
      </c>
    </row>
    <row r="59" spans="1:13" x14ac:dyDescent="0.2">
      <c r="A59" s="51" t="s">
        <v>358</v>
      </c>
      <c r="B59" s="52" t="s">
        <v>359</v>
      </c>
      <c r="C59" s="53">
        <v>150000000</v>
      </c>
      <c r="D59" s="53">
        <v>150000000</v>
      </c>
      <c r="E59" s="53">
        <v>150000000</v>
      </c>
      <c r="F59" s="53">
        <v>0</v>
      </c>
      <c r="G59" s="53">
        <v>150000000</v>
      </c>
      <c r="H59" s="57">
        <v>127705313.20999999</v>
      </c>
      <c r="I59" s="55">
        <v>127705313.20999999</v>
      </c>
      <c r="J59" s="62">
        <f t="shared" si="9"/>
        <v>22294686.790000007</v>
      </c>
      <c r="K59" s="62">
        <f t="shared" si="9"/>
        <v>0</v>
      </c>
      <c r="L59" s="38">
        <f t="shared" si="1"/>
        <v>100</v>
      </c>
      <c r="M59" s="39">
        <f t="shared" si="2"/>
        <v>85.136875473333333</v>
      </c>
    </row>
    <row r="60" spans="1:13" x14ac:dyDescent="0.2">
      <c r="A60" s="51" t="s">
        <v>360</v>
      </c>
      <c r="B60" s="52" t="s">
        <v>361</v>
      </c>
      <c r="C60" s="53">
        <v>3042900333</v>
      </c>
      <c r="D60" s="53">
        <v>1373581450</v>
      </c>
      <c r="E60" s="53">
        <v>1197066000</v>
      </c>
      <c r="F60" s="53">
        <v>176515450</v>
      </c>
      <c r="G60" s="53">
        <v>1197066000</v>
      </c>
      <c r="H60" s="57">
        <v>1170234852.8399999</v>
      </c>
      <c r="I60" s="55">
        <v>1170234852.8399999</v>
      </c>
      <c r="J60" s="62">
        <f t="shared" si="9"/>
        <v>26831147.160000086</v>
      </c>
      <c r="K60" s="62">
        <f t="shared" si="9"/>
        <v>0</v>
      </c>
      <c r="L60" s="38">
        <f t="shared" si="1"/>
        <v>87.149254964094041</v>
      </c>
      <c r="M60" s="39">
        <f t="shared" si="2"/>
        <v>97.758590824566056</v>
      </c>
    </row>
    <row r="61" spans="1:13" x14ac:dyDescent="0.2">
      <c r="A61" s="51" t="s">
        <v>362</v>
      </c>
      <c r="B61" s="52" t="s">
        <v>363</v>
      </c>
      <c r="C61" s="53">
        <v>3007900333</v>
      </c>
      <c r="D61" s="53">
        <v>1359328650</v>
      </c>
      <c r="E61" s="53">
        <v>1182813200</v>
      </c>
      <c r="F61" s="53">
        <v>176515450</v>
      </c>
      <c r="G61" s="53">
        <v>1182813200</v>
      </c>
      <c r="H61" s="57">
        <v>1155982052.8399999</v>
      </c>
      <c r="I61" s="55">
        <v>1155982052.8399999</v>
      </c>
      <c r="J61" s="62">
        <f t="shared" si="9"/>
        <v>26831147.160000086</v>
      </c>
      <c r="K61" s="62">
        <f t="shared" si="9"/>
        <v>0</v>
      </c>
      <c r="L61" s="38">
        <f t="shared" si="1"/>
        <v>87.014512641957481</v>
      </c>
      <c r="M61" s="39">
        <f t="shared" si="2"/>
        <v>97.731582031718943</v>
      </c>
    </row>
    <row r="62" spans="1:13" x14ac:dyDescent="0.2">
      <c r="A62" s="51" t="s">
        <v>364</v>
      </c>
      <c r="B62" s="52" t="s">
        <v>365</v>
      </c>
      <c r="C62" s="53">
        <v>35000000</v>
      </c>
      <c r="D62" s="53">
        <v>14252800</v>
      </c>
      <c r="E62" s="53">
        <v>14252800</v>
      </c>
      <c r="F62" s="53">
        <v>0</v>
      </c>
      <c r="G62" s="53">
        <v>14252800</v>
      </c>
      <c r="H62" s="57">
        <v>14252800</v>
      </c>
      <c r="I62" s="55">
        <v>14252800</v>
      </c>
      <c r="J62" s="62">
        <f t="shared" si="9"/>
        <v>0</v>
      </c>
      <c r="K62" s="62">
        <f t="shared" si="9"/>
        <v>0</v>
      </c>
      <c r="L62" s="38">
        <f t="shared" si="1"/>
        <v>100</v>
      </c>
      <c r="M62" s="39">
        <f t="shared" si="2"/>
        <v>100</v>
      </c>
    </row>
    <row r="63" spans="1:13" x14ac:dyDescent="0.2">
      <c r="A63" s="51" t="s">
        <v>366</v>
      </c>
      <c r="B63" s="52" t="s">
        <v>367</v>
      </c>
      <c r="C63" s="53">
        <v>540219589</v>
      </c>
      <c r="D63" s="53">
        <v>488310135</v>
      </c>
      <c r="E63" s="53">
        <v>444790798</v>
      </c>
      <c r="F63" s="53">
        <v>43519337</v>
      </c>
      <c r="G63" s="53">
        <v>444790798</v>
      </c>
      <c r="H63" s="57">
        <v>444790798</v>
      </c>
      <c r="I63" s="55">
        <v>444790798</v>
      </c>
      <c r="J63" s="62">
        <f t="shared" si="9"/>
        <v>0</v>
      </c>
      <c r="K63" s="62">
        <f t="shared" si="9"/>
        <v>0</v>
      </c>
      <c r="L63" s="38">
        <f t="shared" si="1"/>
        <v>91.087766998733301</v>
      </c>
      <c r="M63" s="39">
        <f t="shared" si="2"/>
        <v>100</v>
      </c>
    </row>
    <row r="64" spans="1:13" x14ac:dyDescent="0.2">
      <c r="A64" s="51" t="s">
        <v>368</v>
      </c>
      <c r="B64" s="52" t="s">
        <v>369</v>
      </c>
      <c r="C64" s="53">
        <v>154500000</v>
      </c>
      <c r="D64" s="53">
        <v>22590546</v>
      </c>
      <c r="E64" s="53">
        <v>22590546</v>
      </c>
      <c r="F64" s="53">
        <v>0</v>
      </c>
      <c r="G64" s="53">
        <v>22590546</v>
      </c>
      <c r="H64" s="57">
        <v>22590546</v>
      </c>
      <c r="I64" s="55">
        <v>22590546</v>
      </c>
      <c r="J64" s="62">
        <f t="shared" si="9"/>
        <v>0</v>
      </c>
      <c r="K64" s="62">
        <f t="shared" si="9"/>
        <v>0</v>
      </c>
      <c r="L64" s="38">
        <f t="shared" si="1"/>
        <v>100</v>
      </c>
      <c r="M64" s="39">
        <f t="shared" si="2"/>
        <v>100</v>
      </c>
    </row>
    <row r="65" spans="1:13" x14ac:dyDescent="0.2">
      <c r="A65" s="51" t="s">
        <v>370</v>
      </c>
      <c r="B65" s="52" t="s">
        <v>371</v>
      </c>
      <c r="C65" s="53">
        <v>385719589</v>
      </c>
      <c r="D65" s="53">
        <v>385719589</v>
      </c>
      <c r="E65" s="53">
        <v>367688692</v>
      </c>
      <c r="F65" s="53">
        <v>18030897</v>
      </c>
      <c r="G65" s="53">
        <v>367688692</v>
      </c>
      <c r="H65" s="57">
        <v>367688692</v>
      </c>
      <c r="I65" s="55">
        <v>367688692</v>
      </c>
      <c r="J65" s="62">
        <f t="shared" si="9"/>
        <v>0</v>
      </c>
      <c r="K65" s="62">
        <f t="shared" si="9"/>
        <v>0</v>
      </c>
      <c r="L65" s="38">
        <f t="shared" si="1"/>
        <v>95.325387272462322</v>
      </c>
      <c r="M65" s="39">
        <f t="shared" si="2"/>
        <v>100</v>
      </c>
    </row>
    <row r="66" spans="1:13" x14ac:dyDescent="0.2">
      <c r="A66" s="51" t="s">
        <v>372</v>
      </c>
      <c r="B66" s="52" t="s">
        <v>373</v>
      </c>
      <c r="C66" s="53">
        <v>0</v>
      </c>
      <c r="D66" s="53">
        <v>80000000</v>
      </c>
      <c r="E66" s="53">
        <v>54511560</v>
      </c>
      <c r="F66" s="53">
        <v>25488440</v>
      </c>
      <c r="G66" s="53">
        <v>54511560</v>
      </c>
      <c r="H66" s="57">
        <v>54511560</v>
      </c>
      <c r="I66" s="55">
        <v>54511560</v>
      </c>
      <c r="J66" s="62">
        <f t="shared" si="9"/>
        <v>0</v>
      </c>
      <c r="K66" s="62">
        <f t="shared" si="9"/>
        <v>0</v>
      </c>
      <c r="L66" s="38">
        <f t="shared" si="1"/>
        <v>68.139449999999997</v>
      </c>
      <c r="M66" s="39">
        <f t="shared" si="2"/>
        <v>100</v>
      </c>
    </row>
    <row r="67" spans="1:13" ht="22.5" x14ac:dyDescent="0.2">
      <c r="A67" s="51" t="s">
        <v>374</v>
      </c>
      <c r="B67" s="52" t="s">
        <v>375</v>
      </c>
      <c r="C67" s="53">
        <v>0</v>
      </c>
      <c r="D67" s="53">
        <v>2930277577</v>
      </c>
      <c r="E67" s="53">
        <v>2724697200</v>
      </c>
      <c r="F67" s="53">
        <v>205580377</v>
      </c>
      <c r="G67" s="53">
        <v>2724697200</v>
      </c>
      <c r="H67" s="57">
        <v>2663833281.7800002</v>
      </c>
      <c r="I67" s="55">
        <v>2663833281.7800002</v>
      </c>
      <c r="J67" s="62">
        <f t="shared" si="9"/>
        <v>60863918.21999979</v>
      </c>
      <c r="K67" s="62">
        <f t="shared" si="9"/>
        <v>0</v>
      </c>
      <c r="L67" s="38">
        <f t="shared" si="1"/>
        <v>92.984269524033564</v>
      </c>
      <c r="M67" s="39">
        <f t="shared" si="2"/>
        <v>97.76621349998085</v>
      </c>
    </row>
    <row r="68" spans="1:13" x14ac:dyDescent="0.2">
      <c r="A68" s="51" t="s">
        <v>376</v>
      </c>
      <c r="B68" s="52" t="s">
        <v>377</v>
      </c>
      <c r="C68" s="53">
        <v>0</v>
      </c>
      <c r="D68" s="53">
        <v>435957869</v>
      </c>
      <c r="E68" s="53">
        <v>435957869</v>
      </c>
      <c r="F68" s="53">
        <v>0</v>
      </c>
      <c r="G68" s="53">
        <v>435957869</v>
      </c>
      <c r="H68" s="57">
        <v>435957869</v>
      </c>
      <c r="I68" s="55">
        <v>435957869</v>
      </c>
      <c r="J68" s="62">
        <f t="shared" si="9"/>
        <v>0</v>
      </c>
      <c r="K68" s="62">
        <f t="shared" si="9"/>
        <v>0</v>
      </c>
      <c r="L68" s="38">
        <f t="shared" si="1"/>
        <v>100</v>
      </c>
      <c r="M68" s="39">
        <f t="shared" si="2"/>
        <v>100</v>
      </c>
    </row>
    <row r="69" spans="1:13" ht="33.75" x14ac:dyDescent="0.2">
      <c r="A69" s="51" t="s">
        <v>378</v>
      </c>
      <c r="B69" s="52" t="s">
        <v>379</v>
      </c>
      <c r="C69" s="53">
        <v>0</v>
      </c>
      <c r="D69" s="53">
        <v>257754180</v>
      </c>
      <c r="E69" s="53">
        <v>257754180</v>
      </c>
      <c r="F69" s="53">
        <v>0</v>
      </c>
      <c r="G69" s="53">
        <v>257754180</v>
      </c>
      <c r="H69" s="57">
        <v>257754180</v>
      </c>
      <c r="I69" s="55">
        <v>257754180</v>
      </c>
      <c r="J69" s="62">
        <f t="shared" si="9"/>
        <v>0</v>
      </c>
      <c r="K69" s="62">
        <f t="shared" si="9"/>
        <v>0</v>
      </c>
      <c r="L69" s="38">
        <f t="shared" si="1"/>
        <v>100</v>
      </c>
      <c r="M69" s="39">
        <f t="shared" si="2"/>
        <v>100</v>
      </c>
    </row>
    <row r="70" spans="1:13" ht="22.5" x14ac:dyDescent="0.2">
      <c r="A70" s="51" t="s">
        <v>380</v>
      </c>
      <c r="B70" s="52" t="s">
        <v>381</v>
      </c>
      <c r="C70" s="53">
        <v>0</v>
      </c>
      <c r="D70" s="53">
        <v>257754180</v>
      </c>
      <c r="E70" s="53">
        <v>257754180</v>
      </c>
      <c r="F70" s="53">
        <v>0</v>
      </c>
      <c r="G70" s="53">
        <v>257754180</v>
      </c>
      <c r="H70" s="57">
        <v>257754180</v>
      </c>
      <c r="I70" s="55">
        <v>257754180</v>
      </c>
      <c r="J70" s="62">
        <f t="shared" si="9"/>
        <v>0</v>
      </c>
      <c r="K70" s="62">
        <f t="shared" si="9"/>
        <v>0</v>
      </c>
      <c r="L70" s="38">
        <f t="shared" si="1"/>
        <v>100</v>
      </c>
      <c r="M70" s="39">
        <f t="shared" si="2"/>
        <v>100</v>
      </c>
    </row>
    <row r="71" spans="1:13" x14ac:dyDescent="0.2">
      <c r="A71" s="51" t="s">
        <v>382</v>
      </c>
      <c r="B71" s="52" t="s">
        <v>383</v>
      </c>
      <c r="C71" s="53">
        <v>0</v>
      </c>
      <c r="D71" s="53">
        <v>178203689</v>
      </c>
      <c r="E71" s="53">
        <v>178203689</v>
      </c>
      <c r="F71" s="53">
        <v>0</v>
      </c>
      <c r="G71" s="53">
        <v>178203689</v>
      </c>
      <c r="H71" s="57">
        <v>178203689</v>
      </c>
      <c r="I71" s="55">
        <v>178203689</v>
      </c>
      <c r="J71" s="62">
        <f t="shared" ref="J71:K127" si="10">G71-H71</f>
        <v>0</v>
      </c>
      <c r="K71" s="62">
        <f t="shared" si="10"/>
        <v>0</v>
      </c>
      <c r="L71" s="38">
        <f t="shared" si="1"/>
        <v>100</v>
      </c>
      <c r="M71" s="39">
        <f t="shared" si="2"/>
        <v>100</v>
      </c>
    </row>
    <row r="72" spans="1:13" ht="22.5" x14ac:dyDescent="0.2">
      <c r="A72" s="51" t="s">
        <v>384</v>
      </c>
      <c r="B72" s="52" t="s">
        <v>385</v>
      </c>
      <c r="C72" s="53">
        <v>0</v>
      </c>
      <c r="D72" s="53">
        <v>178203689</v>
      </c>
      <c r="E72" s="53">
        <v>178203689</v>
      </c>
      <c r="F72" s="53">
        <v>0</v>
      </c>
      <c r="G72" s="53">
        <v>178203689</v>
      </c>
      <c r="H72" s="57">
        <v>178203689</v>
      </c>
      <c r="I72" s="55">
        <v>178203689</v>
      </c>
      <c r="J72" s="62">
        <f t="shared" si="10"/>
        <v>0</v>
      </c>
      <c r="K72" s="62">
        <f t="shared" si="10"/>
        <v>0</v>
      </c>
      <c r="L72" s="38">
        <f t="shared" si="1"/>
        <v>100</v>
      </c>
      <c r="M72" s="39">
        <f t="shared" si="2"/>
        <v>100</v>
      </c>
    </row>
    <row r="73" spans="1:13" ht="22.5" x14ac:dyDescent="0.2">
      <c r="A73" s="51" t="s">
        <v>386</v>
      </c>
      <c r="B73" s="52" t="s">
        <v>387</v>
      </c>
      <c r="C73" s="53">
        <v>0</v>
      </c>
      <c r="D73" s="53">
        <v>2494319708</v>
      </c>
      <c r="E73" s="53">
        <v>2288739331</v>
      </c>
      <c r="F73" s="53">
        <v>205580377</v>
      </c>
      <c r="G73" s="53">
        <v>2288739331</v>
      </c>
      <c r="H73" s="57">
        <v>2227875412.7800002</v>
      </c>
      <c r="I73" s="55">
        <v>2227875412.7800002</v>
      </c>
      <c r="J73" s="62">
        <f t="shared" si="10"/>
        <v>60863918.21999979</v>
      </c>
      <c r="K73" s="62">
        <f t="shared" si="10"/>
        <v>0</v>
      </c>
      <c r="L73" s="38">
        <f t="shared" si="1"/>
        <v>91.758058265720919</v>
      </c>
      <c r="M73" s="39">
        <f t="shared" si="2"/>
        <v>97.340723017443537</v>
      </c>
    </row>
    <row r="74" spans="1:13" x14ac:dyDescent="0.2">
      <c r="A74" s="51" t="s">
        <v>388</v>
      </c>
      <c r="B74" s="52" t="s">
        <v>389</v>
      </c>
      <c r="C74" s="53">
        <v>0</v>
      </c>
      <c r="D74" s="53">
        <v>151421037</v>
      </c>
      <c r="E74" s="53">
        <v>151421037</v>
      </c>
      <c r="F74" s="53">
        <v>0</v>
      </c>
      <c r="G74" s="53">
        <v>151421037</v>
      </c>
      <c r="H74" s="57">
        <v>147300583.88</v>
      </c>
      <c r="I74" s="55">
        <v>147300583.88</v>
      </c>
      <c r="J74" s="62">
        <f t="shared" si="10"/>
        <v>4120453.1200000048</v>
      </c>
      <c r="K74" s="62">
        <f t="shared" si="10"/>
        <v>0</v>
      </c>
      <c r="L74" s="38">
        <f t="shared" ref="L74:L137" si="11">+(G74/D74)*100</f>
        <v>100</v>
      </c>
      <c r="M74" s="39">
        <f t="shared" ref="M74:M137" si="12">+(I74/E74)*100</f>
        <v>97.27881065825747</v>
      </c>
    </row>
    <row r="75" spans="1:13" x14ac:dyDescent="0.2">
      <c r="A75" s="51" t="s">
        <v>390</v>
      </c>
      <c r="B75" s="52" t="s">
        <v>391</v>
      </c>
      <c r="C75" s="53">
        <v>0</v>
      </c>
      <c r="D75" s="53">
        <v>151421037</v>
      </c>
      <c r="E75" s="53">
        <v>151421037</v>
      </c>
      <c r="F75" s="53">
        <v>0</v>
      </c>
      <c r="G75" s="53">
        <v>151421037</v>
      </c>
      <c r="H75" s="57">
        <v>147300583.88</v>
      </c>
      <c r="I75" s="55">
        <v>147300583.88</v>
      </c>
      <c r="J75" s="62">
        <f t="shared" si="10"/>
        <v>4120453.1200000048</v>
      </c>
      <c r="K75" s="62">
        <f t="shared" si="10"/>
        <v>0</v>
      </c>
      <c r="L75" s="38">
        <f t="shared" si="11"/>
        <v>100</v>
      </c>
      <c r="M75" s="39">
        <f t="shared" si="12"/>
        <v>97.27881065825747</v>
      </c>
    </row>
    <row r="76" spans="1:13" ht="22.5" x14ac:dyDescent="0.2">
      <c r="A76" s="51" t="s">
        <v>392</v>
      </c>
      <c r="B76" s="52" t="s">
        <v>393</v>
      </c>
      <c r="C76" s="53">
        <v>0</v>
      </c>
      <c r="D76" s="53">
        <v>352338052</v>
      </c>
      <c r="E76" s="53">
        <v>352306538</v>
      </c>
      <c r="F76" s="53">
        <v>31514</v>
      </c>
      <c r="G76" s="53">
        <v>352306538</v>
      </c>
      <c r="H76" s="57">
        <v>299934427.74000001</v>
      </c>
      <c r="I76" s="55">
        <v>299934427.74000001</v>
      </c>
      <c r="J76" s="62">
        <f t="shared" si="10"/>
        <v>52372110.25999999</v>
      </c>
      <c r="K76" s="62">
        <f t="shared" si="10"/>
        <v>0</v>
      </c>
      <c r="L76" s="38">
        <f t="shared" si="11"/>
        <v>99.991055748926044</v>
      </c>
      <c r="M76" s="39">
        <f t="shared" si="12"/>
        <v>85.134505150738931</v>
      </c>
    </row>
    <row r="77" spans="1:13" x14ac:dyDescent="0.2">
      <c r="A77" s="51" t="s">
        <v>394</v>
      </c>
      <c r="B77" s="52" t="s">
        <v>395</v>
      </c>
      <c r="C77" s="53">
        <v>0</v>
      </c>
      <c r="D77" s="53">
        <v>100000000</v>
      </c>
      <c r="E77" s="53">
        <v>100000000</v>
      </c>
      <c r="F77" s="53">
        <v>0</v>
      </c>
      <c r="G77" s="53">
        <v>100000000</v>
      </c>
      <c r="H77" s="57">
        <v>55509914</v>
      </c>
      <c r="I77" s="55">
        <v>55509914</v>
      </c>
      <c r="J77" s="62">
        <f t="shared" si="10"/>
        <v>44490086</v>
      </c>
      <c r="K77" s="62">
        <f t="shared" si="10"/>
        <v>0</v>
      </c>
      <c r="L77" s="38">
        <f t="shared" si="11"/>
        <v>100</v>
      </c>
      <c r="M77" s="39">
        <f t="shared" si="12"/>
        <v>55.509914000000002</v>
      </c>
    </row>
    <row r="78" spans="1:13" x14ac:dyDescent="0.2">
      <c r="A78" s="51" t="s">
        <v>396</v>
      </c>
      <c r="B78" s="52" t="s">
        <v>397</v>
      </c>
      <c r="C78" s="53">
        <v>0</v>
      </c>
      <c r="D78" s="53">
        <v>202306538</v>
      </c>
      <c r="E78" s="53">
        <v>202306538</v>
      </c>
      <c r="F78" s="53">
        <v>0</v>
      </c>
      <c r="G78" s="53">
        <v>202306538</v>
      </c>
      <c r="H78" s="57">
        <v>202306538</v>
      </c>
      <c r="I78" s="55">
        <v>202306538</v>
      </c>
      <c r="J78" s="62">
        <f t="shared" si="10"/>
        <v>0</v>
      </c>
      <c r="K78" s="62">
        <f t="shared" si="10"/>
        <v>0</v>
      </c>
      <c r="L78" s="38">
        <f t="shared" si="11"/>
        <v>100</v>
      </c>
      <c r="M78" s="39">
        <f t="shared" si="12"/>
        <v>100</v>
      </c>
    </row>
    <row r="79" spans="1:13" ht="33.75" x14ac:dyDescent="0.2">
      <c r="A79" s="51" t="s">
        <v>398</v>
      </c>
      <c r="B79" s="52" t="s">
        <v>399</v>
      </c>
      <c r="C79" s="53">
        <v>0</v>
      </c>
      <c r="D79" s="55">
        <v>50031514</v>
      </c>
      <c r="E79" s="53">
        <v>50000000</v>
      </c>
      <c r="F79" s="53">
        <v>31514</v>
      </c>
      <c r="G79" s="53">
        <v>50000000</v>
      </c>
      <c r="H79" s="57">
        <v>42117975.740000002</v>
      </c>
      <c r="I79" s="55">
        <v>42117975.740000002</v>
      </c>
      <c r="J79" s="62">
        <f t="shared" si="10"/>
        <v>7882024.2599999979</v>
      </c>
      <c r="K79" s="62">
        <f t="shared" si="10"/>
        <v>0</v>
      </c>
      <c r="L79" s="38">
        <f t="shared" si="11"/>
        <v>99.937011700265558</v>
      </c>
      <c r="M79" s="39">
        <f t="shared" si="12"/>
        <v>84.235951480000011</v>
      </c>
    </row>
    <row r="80" spans="1:13" ht="22.5" x14ac:dyDescent="0.2">
      <c r="A80" s="51" t="s">
        <v>400</v>
      </c>
      <c r="B80" s="52" t="s">
        <v>401</v>
      </c>
      <c r="C80" s="53">
        <v>0</v>
      </c>
      <c r="D80" s="53">
        <v>1257105841</v>
      </c>
      <c r="E80" s="53">
        <v>1051556978</v>
      </c>
      <c r="F80" s="53">
        <v>205548863</v>
      </c>
      <c r="G80" s="53">
        <v>1051556978</v>
      </c>
      <c r="H80" s="57">
        <v>1047185623.16</v>
      </c>
      <c r="I80" s="55">
        <v>1047185623.16</v>
      </c>
      <c r="J80" s="62">
        <f t="shared" si="10"/>
        <v>4371354.8400000334</v>
      </c>
      <c r="K80" s="62">
        <f t="shared" si="10"/>
        <v>0</v>
      </c>
      <c r="L80" s="38">
        <f t="shared" si="11"/>
        <v>83.649040812944563</v>
      </c>
      <c r="M80" s="39">
        <f t="shared" si="12"/>
        <v>99.584296911013411</v>
      </c>
    </row>
    <row r="81" spans="1:13" x14ac:dyDescent="0.2">
      <c r="A81" s="51" t="s">
        <v>402</v>
      </c>
      <c r="B81" s="52" t="s">
        <v>403</v>
      </c>
      <c r="C81" s="53">
        <v>0</v>
      </c>
      <c r="D81" s="53">
        <v>21475809</v>
      </c>
      <c r="E81" s="53">
        <v>0</v>
      </c>
      <c r="F81" s="53">
        <v>21475809</v>
      </c>
      <c r="G81" s="53">
        <v>0</v>
      </c>
      <c r="H81" s="57">
        <v>0</v>
      </c>
      <c r="I81" s="55">
        <v>0</v>
      </c>
      <c r="J81" s="62">
        <f t="shared" si="10"/>
        <v>0</v>
      </c>
      <c r="K81" s="62">
        <f t="shared" si="10"/>
        <v>0</v>
      </c>
      <c r="L81" s="38">
        <f t="shared" si="11"/>
        <v>0</v>
      </c>
      <c r="M81" s="39" t="e">
        <f t="shared" si="12"/>
        <v>#DIV/0!</v>
      </c>
    </row>
    <row r="82" spans="1:13" ht="22.5" x14ac:dyDescent="0.2">
      <c r="A82" s="51" t="s">
        <v>404</v>
      </c>
      <c r="B82" s="52" t="s">
        <v>405</v>
      </c>
      <c r="C82" s="53">
        <v>0</v>
      </c>
      <c r="D82" s="53">
        <v>535630032</v>
      </c>
      <c r="E82" s="53">
        <v>419238000</v>
      </c>
      <c r="F82" s="53">
        <v>116392032</v>
      </c>
      <c r="G82" s="53">
        <v>419238000</v>
      </c>
      <c r="H82" s="57">
        <v>414866645.16000003</v>
      </c>
      <c r="I82" s="55">
        <v>414866645.16000003</v>
      </c>
      <c r="J82" s="62">
        <f t="shared" si="10"/>
        <v>4371354.8399999738</v>
      </c>
      <c r="K82" s="62">
        <f t="shared" si="10"/>
        <v>0</v>
      </c>
      <c r="L82" s="38">
        <f t="shared" si="11"/>
        <v>78.27006981565215</v>
      </c>
      <c r="M82" s="39">
        <f t="shared" si="12"/>
        <v>98.957309490074849</v>
      </c>
    </row>
    <row r="83" spans="1:13" x14ac:dyDescent="0.2">
      <c r="A83" s="51" t="s">
        <v>406</v>
      </c>
      <c r="B83" s="52" t="s">
        <v>407</v>
      </c>
      <c r="C83" s="53">
        <v>0</v>
      </c>
      <c r="D83" s="53">
        <v>700000000</v>
      </c>
      <c r="E83" s="53">
        <v>632318978</v>
      </c>
      <c r="F83" s="53">
        <v>67681022</v>
      </c>
      <c r="G83" s="53">
        <v>632318978</v>
      </c>
      <c r="H83" s="57">
        <v>632318978</v>
      </c>
      <c r="I83" s="55">
        <v>632318978</v>
      </c>
      <c r="J83" s="62">
        <f t="shared" si="10"/>
        <v>0</v>
      </c>
      <c r="K83" s="62">
        <f t="shared" si="10"/>
        <v>0</v>
      </c>
      <c r="L83" s="38">
        <f t="shared" si="11"/>
        <v>90.331282571428574</v>
      </c>
      <c r="M83" s="39">
        <f t="shared" si="12"/>
        <v>100</v>
      </c>
    </row>
    <row r="84" spans="1:13" ht="22.5" x14ac:dyDescent="0.2">
      <c r="A84" s="51" t="s">
        <v>408</v>
      </c>
      <c r="B84" s="52" t="s">
        <v>409</v>
      </c>
      <c r="C84" s="53">
        <v>0</v>
      </c>
      <c r="D84" s="53">
        <v>733454778</v>
      </c>
      <c r="E84" s="53">
        <v>733454778</v>
      </c>
      <c r="F84" s="53">
        <v>0</v>
      </c>
      <c r="G84" s="53">
        <v>733454778</v>
      </c>
      <c r="H84" s="57">
        <v>733454778</v>
      </c>
      <c r="I84" s="55">
        <v>733454778</v>
      </c>
      <c r="J84" s="62">
        <f t="shared" si="10"/>
        <v>0</v>
      </c>
      <c r="K84" s="62">
        <f t="shared" si="10"/>
        <v>0</v>
      </c>
      <c r="L84" s="38">
        <f t="shared" si="11"/>
        <v>100</v>
      </c>
      <c r="M84" s="39">
        <f t="shared" si="12"/>
        <v>100</v>
      </c>
    </row>
    <row r="85" spans="1:13" x14ac:dyDescent="0.2">
      <c r="A85" s="51" t="s">
        <v>410</v>
      </c>
      <c r="B85" s="52" t="s">
        <v>411</v>
      </c>
      <c r="C85" s="53">
        <v>0</v>
      </c>
      <c r="D85" s="53">
        <v>733454778</v>
      </c>
      <c r="E85" s="53">
        <v>733454778</v>
      </c>
      <c r="F85" s="53">
        <v>0</v>
      </c>
      <c r="G85" s="53">
        <v>733454778</v>
      </c>
      <c r="H85" s="57">
        <v>733454778</v>
      </c>
      <c r="I85" s="55">
        <v>733454778</v>
      </c>
      <c r="J85" s="62">
        <f t="shared" si="10"/>
        <v>0</v>
      </c>
      <c r="K85" s="62">
        <f t="shared" si="10"/>
        <v>0</v>
      </c>
      <c r="L85" s="38">
        <f t="shared" si="11"/>
        <v>100</v>
      </c>
      <c r="M85" s="39">
        <f t="shared" si="12"/>
        <v>100</v>
      </c>
    </row>
    <row r="86" spans="1:13" x14ac:dyDescent="0.2">
      <c r="A86" s="51" t="s">
        <v>412</v>
      </c>
      <c r="B86" s="52" t="s">
        <v>413</v>
      </c>
      <c r="C86" s="53">
        <v>4370000000</v>
      </c>
      <c r="D86" s="53">
        <v>4370000000</v>
      </c>
      <c r="E86" s="53">
        <v>4364926014</v>
      </c>
      <c r="F86" s="53">
        <v>5073986</v>
      </c>
      <c r="G86" s="53">
        <v>4364926014</v>
      </c>
      <c r="H86" s="57">
        <v>4281484576.0500002</v>
      </c>
      <c r="I86" s="55">
        <v>4281484576.0500002</v>
      </c>
      <c r="J86" s="62">
        <f t="shared" si="10"/>
        <v>83441437.949999809</v>
      </c>
      <c r="K86" s="62">
        <f t="shared" si="10"/>
        <v>0</v>
      </c>
      <c r="L86" s="38">
        <f t="shared" si="11"/>
        <v>99.883890480549198</v>
      </c>
      <c r="M86" s="39">
        <f t="shared" si="12"/>
        <v>98.088365354134964</v>
      </c>
    </row>
    <row r="87" spans="1:13" ht="22.5" x14ac:dyDescent="0.2">
      <c r="A87" s="51" t="s">
        <v>414</v>
      </c>
      <c r="B87" s="52" t="s">
        <v>415</v>
      </c>
      <c r="C87" s="53">
        <v>4370000000</v>
      </c>
      <c r="D87" s="53">
        <v>4370000000</v>
      </c>
      <c r="E87" s="53">
        <v>4364926014</v>
      </c>
      <c r="F87" s="53">
        <v>5073986</v>
      </c>
      <c r="G87" s="53">
        <v>4364926014</v>
      </c>
      <c r="H87" s="57">
        <v>4281484576.0500002</v>
      </c>
      <c r="I87" s="55">
        <v>4281484576.0500002</v>
      </c>
      <c r="J87" s="62">
        <f t="shared" si="10"/>
        <v>83441437.949999809</v>
      </c>
      <c r="K87" s="62">
        <f t="shared" si="10"/>
        <v>0</v>
      </c>
      <c r="L87" s="38">
        <f t="shared" si="11"/>
        <v>99.883890480549198</v>
      </c>
      <c r="M87" s="39">
        <f t="shared" si="12"/>
        <v>98.088365354134964</v>
      </c>
    </row>
    <row r="88" spans="1:13" ht="22.5" x14ac:dyDescent="0.2">
      <c r="A88" s="51" t="s">
        <v>416</v>
      </c>
      <c r="B88" s="52" t="s">
        <v>415</v>
      </c>
      <c r="C88" s="53">
        <v>4370000000</v>
      </c>
      <c r="D88" s="53">
        <v>4370000000</v>
      </c>
      <c r="E88" s="53">
        <v>4364926014</v>
      </c>
      <c r="F88" s="53">
        <v>5073986</v>
      </c>
      <c r="G88" s="53">
        <v>4364926014</v>
      </c>
      <c r="H88" s="57">
        <v>4281484576.0500002</v>
      </c>
      <c r="I88" s="55">
        <v>4281484576.0500002</v>
      </c>
      <c r="J88" s="62">
        <f t="shared" si="10"/>
        <v>83441437.949999809</v>
      </c>
      <c r="K88" s="62">
        <f t="shared" si="10"/>
        <v>0</v>
      </c>
      <c r="L88" s="38">
        <f t="shared" si="11"/>
        <v>99.883890480549198</v>
      </c>
      <c r="M88" s="39">
        <f t="shared" si="12"/>
        <v>98.088365354134964</v>
      </c>
    </row>
    <row r="89" spans="1:13" ht="22.5" x14ac:dyDescent="0.2">
      <c r="A89" s="51" t="s">
        <v>417</v>
      </c>
      <c r="B89" s="52" t="s">
        <v>418</v>
      </c>
      <c r="C89" s="53">
        <v>1130000000</v>
      </c>
      <c r="D89" s="53">
        <v>1130000000</v>
      </c>
      <c r="E89" s="53">
        <v>1124926014</v>
      </c>
      <c r="F89" s="53">
        <v>5073986</v>
      </c>
      <c r="G89" s="53">
        <v>1124926014</v>
      </c>
      <c r="H89" s="57">
        <v>1041484576.05</v>
      </c>
      <c r="I89" s="55">
        <v>1041484576.05</v>
      </c>
      <c r="J89" s="62">
        <f t="shared" si="10"/>
        <v>83441437.950000048</v>
      </c>
      <c r="K89" s="62">
        <f t="shared" si="10"/>
        <v>0</v>
      </c>
      <c r="L89" s="38">
        <f t="shared" si="11"/>
        <v>99.550974690265477</v>
      </c>
      <c r="M89" s="39">
        <f t="shared" si="12"/>
        <v>92.58249547867598</v>
      </c>
    </row>
    <row r="90" spans="1:13" x14ac:dyDescent="0.2">
      <c r="A90" s="51" t="s">
        <v>419</v>
      </c>
      <c r="B90" s="52" t="s">
        <v>359</v>
      </c>
      <c r="C90" s="53">
        <v>1130000000</v>
      </c>
      <c r="D90" s="53">
        <v>1130000000</v>
      </c>
      <c r="E90" s="53">
        <v>1124926014</v>
      </c>
      <c r="F90" s="53">
        <v>5073986</v>
      </c>
      <c r="G90" s="53">
        <v>1124926014</v>
      </c>
      <c r="H90" s="57">
        <v>1041484576.05</v>
      </c>
      <c r="I90" s="55">
        <v>1041484576.05</v>
      </c>
      <c r="J90" s="62">
        <f t="shared" si="10"/>
        <v>83441437.950000048</v>
      </c>
      <c r="K90" s="62">
        <f t="shared" si="10"/>
        <v>0</v>
      </c>
      <c r="L90" s="38">
        <f t="shared" si="11"/>
        <v>99.550974690265477</v>
      </c>
      <c r="M90" s="39">
        <f t="shared" si="12"/>
        <v>92.58249547867598</v>
      </c>
    </row>
    <row r="91" spans="1:13" ht="22.5" x14ac:dyDescent="0.2">
      <c r="A91" s="51" t="s">
        <v>420</v>
      </c>
      <c r="B91" s="52" t="s">
        <v>421</v>
      </c>
      <c r="C91" s="53">
        <v>3240000000</v>
      </c>
      <c r="D91" s="53">
        <v>3240000000</v>
      </c>
      <c r="E91" s="53">
        <v>3240000000</v>
      </c>
      <c r="F91" s="53">
        <v>0</v>
      </c>
      <c r="G91" s="53">
        <v>3240000000</v>
      </c>
      <c r="H91" s="57">
        <v>3240000000</v>
      </c>
      <c r="I91" s="55">
        <v>3240000000</v>
      </c>
      <c r="J91" s="62">
        <f t="shared" si="10"/>
        <v>0</v>
      </c>
      <c r="K91" s="62">
        <f t="shared" si="10"/>
        <v>0</v>
      </c>
      <c r="L91" s="38">
        <f t="shared" si="11"/>
        <v>100</v>
      </c>
      <c r="M91" s="39">
        <f t="shared" si="12"/>
        <v>100</v>
      </c>
    </row>
    <row r="92" spans="1:13" ht="22.5" x14ac:dyDescent="0.2">
      <c r="A92" s="51" t="s">
        <v>422</v>
      </c>
      <c r="B92" s="52" t="s">
        <v>423</v>
      </c>
      <c r="C92" s="53">
        <v>3240000000</v>
      </c>
      <c r="D92" s="53">
        <v>3240000000</v>
      </c>
      <c r="E92" s="53">
        <v>3240000000</v>
      </c>
      <c r="F92" s="53">
        <v>0</v>
      </c>
      <c r="G92" s="53">
        <v>3240000000</v>
      </c>
      <c r="H92" s="57">
        <v>3240000000</v>
      </c>
      <c r="I92" s="55">
        <v>3240000000</v>
      </c>
      <c r="J92" s="62">
        <f t="shared" si="10"/>
        <v>0</v>
      </c>
      <c r="K92" s="62">
        <f t="shared" si="10"/>
        <v>0</v>
      </c>
      <c r="L92" s="38">
        <f t="shared" si="11"/>
        <v>100</v>
      </c>
      <c r="M92" s="39">
        <f t="shared" si="12"/>
        <v>100</v>
      </c>
    </row>
    <row r="93" spans="1:13" ht="22.5" x14ac:dyDescent="0.2">
      <c r="A93" s="51" t="s">
        <v>424</v>
      </c>
      <c r="B93" s="52" t="s">
        <v>425</v>
      </c>
      <c r="C93" s="53">
        <v>0</v>
      </c>
      <c r="D93" s="53">
        <v>1592543572</v>
      </c>
      <c r="E93" s="53">
        <v>158295256</v>
      </c>
      <c r="F93" s="53">
        <v>1434248316</v>
      </c>
      <c r="G93" s="53">
        <v>158295256</v>
      </c>
      <c r="H93" s="57">
        <v>142677160</v>
      </c>
      <c r="I93" s="55">
        <v>142677160</v>
      </c>
      <c r="J93" s="62">
        <f t="shared" si="10"/>
        <v>15618096</v>
      </c>
      <c r="K93" s="62">
        <f t="shared" si="10"/>
        <v>0</v>
      </c>
      <c r="L93" s="38">
        <f t="shared" si="11"/>
        <v>9.9397755127795016</v>
      </c>
      <c r="M93" s="39">
        <f t="shared" si="12"/>
        <v>90.133566605432563</v>
      </c>
    </row>
    <row r="94" spans="1:13" ht="22.5" x14ac:dyDescent="0.2">
      <c r="A94" s="51" t="s">
        <v>426</v>
      </c>
      <c r="B94" s="52" t="s">
        <v>427</v>
      </c>
      <c r="C94" s="53">
        <v>0</v>
      </c>
      <c r="D94" s="53">
        <v>1592543572</v>
      </c>
      <c r="E94" s="53">
        <v>158295256</v>
      </c>
      <c r="F94" s="53">
        <v>1434248316</v>
      </c>
      <c r="G94" s="53">
        <v>158295256</v>
      </c>
      <c r="H94" s="57">
        <v>142677160</v>
      </c>
      <c r="I94" s="55">
        <v>142677160</v>
      </c>
      <c r="J94" s="62">
        <f t="shared" si="10"/>
        <v>15618096</v>
      </c>
      <c r="K94" s="62">
        <f t="shared" si="10"/>
        <v>0</v>
      </c>
      <c r="L94" s="38">
        <f t="shared" si="11"/>
        <v>9.9397755127795016</v>
      </c>
      <c r="M94" s="39">
        <f t="shared" si="12"/>
        <v>90.133566605432563</v>
      </c>
    </row>
    <row r="95" spans="1:13" ht="22.5" x14ac:dyDescent="0.2">
      <c r="A95" s="51" t="s">
        <v>428</v>
      </c>
      <c r="B95" s="52" t="s">
        <v>429</v>
      </c>
      <c r="C95" s="53">
        <v>0</v>
      </c>
      <c r="D95" s="53">
        <v>1592543572</v>
      </c>
      <c r="E95" s="53">
        <v>158295256</v>
      </c>
      <c r="F95" s="53">
        <v>1434248316</v>
      </c>
      <c r="G95" s="53">
        <v>158295256</v>
      </c>
      <c r="H95" s="57">
        <v>142677160</v>
      </c>
      <c r="I95" s="55">
        <v>142677160</v>
      </c>
      <c r="J95" s="62">
        <f t="shared" si="10"/>
        <v>15618096</v>
      </c>
      <c r="K95" s="62">
        <f t="shared" si="10"/>
        <v>0</v>
      </c>
      <c r="L95" s="38">
        <f t="shared" si="11"/>
        <v>9.9397755127795016</v>
      </c>
      <c r="M95" s="39">
        <f t="shared" si="12"/>
        <v>90.133566605432563</v>
      </c>
    </row>
    <row r="96" spans="1:13" x14ac:dyDescent="0.2">
      <c r="A96" s="51" t="s">
        <v>430</v>
      </c>
      <c r="B96" s="52" t="s">
        <v>363</v>
      </c>
      <c r="C96" s="53">
        <v>0</v>
      </c>
      <c r="D96" s="53">
        <v>1592543572</v>
      </c>
      <c r="E96" s="53">
        <v>158295256</v>
      </c>
      <c r="F96" s="53">
        <v>1434248316</v>
      </c>
      <c r="G96" s="53">
        <v>158295256</v>
      </c>
      <c r="H96" s="57">
        <v>142677160</v>
      </c>
      <c r="I96" s="55">
        <v>142677160</v>
      </c>
      <c r="J96" s="62">
        <f t="shared" si="10"/>
        <v>15618096</v>
      </c>
      <c r="K96" s="62">
        <f t="shared" si="10"/>
        <v>0</v>
      </c>
      <c r="L96" s="38">
        <f t="shared" si="11"/>
        <v>9.9397755127795016</v>
      </c>
      <c r="M96" s="39">
        <f t="shared" si="12"/>
        <v>90.133566605432563</v>
      </c>
    </row>
    <row r="97" spans="1:13" x14ac:dyDescent="0.2">
      <c r="A97" s="51" t="s">
        <v>431</v>
      </c>
      <c r="B97" s="52" t="s">
        <v>432</v>
      </c>
      <c r="C97" s="53">
        <v>13389732932</v>
      </c>
      <c r="D97" s="53">
        <v>13595626299</v>
      </c>
      <c r="E97" s="53">
        <v>12853776852.15</v>
      </c>
      <c r="F97" s="53">
        <v>741849446.85000002</v>
      </c>
      <c r="G97" s="53">
        <v>12853776852.15</v>
      </c>
      <c r="H97" s="57">
        <v>11633082809.059999</v>
      </c>
      <c r="I97" s="55">
        <v>11633082809.059999</v>
      </c>
      <c r="J97" s="62">
        <f t="shared" si="10"/>
        <v>1220694043.0900002</v>
      </c>
      <c r="K97" s="62">
        <f t="shared" si="10"/>
        <v>0</v>
      </c>
      <c r="L97" s="38">
        <f t="shared" si="11"/>
        <v>94.543469859093094</v>
      </c>
      <c r="M97" s="39">
        <f t="shared" si="12"/>
        <v>90.503226739261308</v>
      </c>
    </row>
    <row r="98" spans="1:13" x14ac:dyDescent="0.2">
      <c r="A98" s="51" t="s">
        <v>433</v>
      </c>
      <c r="B98" s="52" t="s">
        <v>432</v>
      </c>
      <c r="C98" s="53">
        <v>13389732932</v>
      </c>
      <c r="D98" s="53">
        <v>13595626299</v>
      </c>
      <c r="E98" s="53">
        <v>12853776852.15</v>
      </c>
      <c r="F98" s="53">
        <v>741849446.85000002</v>
      </c>
      <c r="G98" s="53">
        <v>12853776852.15</v>
      </c>
      <c r="H98" s="57">
        <v>11633082809.059999</v>
      </c>
      <c r="I98" s="55">
        <v>11633082809.059999</v>
      </c>
      <c r="J98" s="62">
        <f t="shared" si="10"/>
        <v>1220694043.0900002</v>
      </c>
      <c r="K98" s="62">
        <f t="shared" si="10"/>
        <v>0</v>
      </c>
      <c r="L98" s="38">
        <f t="shared" si="11"/>
        <v>94.543469859093094</v>
      </c>
      <c r="M98" s="39">
        <f t="shared" si="12"/>
        <v>90.503226739261308</v>
      </c>
    </row>
    <row r="99" spans="1:13" x14ac:dyDescent="0.2">
      <c r="A99" s="51" t="s">
        <v>434</v>
      </c>
      <c r="B99" s="52" t="s">
        <v>435</v>
      </c>
      <c r="C99" s="53">
        <v>4498440782</v>
      </c>
      <c r="D99" s="53">
        <v>4983502945</v>
      </c>
      <c r="E99" s="53">
        <v>4748222112</v>
      </c>
      <c r="F99" s="53">
        <v>235280833</v>
      </c>
      <c r="G99" s="53">
        <v>4748222112</v>
      </c>
      <c r="H99" s="57">
        <v>4740722112</v>
      </c>
      <c r="I99" s="55">
        <v>4740722112</v>
      </c>
      <c r="J99" s="62">
        <f t="shared" si="10"/>
        <v>7500000</v>
      </c>
      <c r="K99" s="62">
        <f t="shared" si="10"/>
        <v>0</v>
      </c>
      <c r="L99" s="38">
        <f t="shared" si="11"/>
        <v>95.278806181181054</v>
      </c>
      <c r="M99" s="39">
        <f t="shared" si="12"/>
        <v>99.842046142259321</v>
      </c>
    </row>
    <row r="100" spans="1:13" ht="22.5" x14ac:dyDescent="0.2">
      <c r="A100" s="51" t="s">
        <v>436</v>
      </c>
      <c r="B100" s="52" t="s">
        <v>437</v>
      </c>
      <c r="C100" s="53">
        <v>0</v>
      </c>
      <c r="D100" s="53">
        <v>886547591</v>
      </c>
      <c r="E100" s="53">
        <v>886547591</v>
      </c>
      <c r="F100" s="53">
        <v>0</v>
      </c>
      <c r="G100" s="53">
        <v>886547591</v>
      </c>
      <c r="H100" s="57">
        <v>886547591</v>
      </c>
      <c r="I100" s="55">
        <v>886547591</v>
      </c>
      <c r="J100" s="62">
        <f t="shared" si="10"/>
        <v>0</v>
      </c>
      <c r="K100" s="62">
        <f t="shared" si="10"/>
        <v>0</v>
      </c>
      <c r="L100" s="38">
        <f t="shared" si="11"/>
        <v>100</v>
      </c>
      <c r="M100" s="39">
        <f t="shared" si="12"/>
        <v>100</v>
      </c>
    </row>
    <row r="101" spans="1:13" x14ac:dyDescent="0.2">
      <c r="A101" s="51" t="s">
        <v>438</v>
      </c>
      <c r="B101" s="52" t="s">
        <v>284</v>
      </c>
      <c r="C101" s="53">
        <v>0</v>
      </c>
      <c r="D101" s="53">
        <v>886547591</v>
      </c>
      <c r="E101" s="53">
        <v>886547591</v>
      </c>
      <c r="F101" s="53">
        <v>0</v>
      </c>
      <c r="G101" s="53">
        <v>886547591</v>
      </c>
      <c r="H101" s="57">
        <v>886547591</v>
      </c>
      <c r="I101" s="55">
        <v>886547591</v>
      </c>
      <c r="J101" s="62">
        <f t="shared" si="10"/>
        <v>0</v>
      </c>
      <c r="K101" s="62">
        <f t="shared" si="10"/>
        <v>0</v>
      </c>
      <c r="L101" s="38">
        <f t="shared" si="11"/>
        <v>100</v>
      </c>
      <c r="M101" s="39">
        <f t="shared" si="12"/>
        <v>100</v>
      </c>
    </row>
    <row r="102" spans="1:13" ht="22.5" x14ac:dyDescent="0.2">
      <c r="A102" s="51" t="s">
        <v>439</v>
      </c>
      <c r="B102" s="52" t="s">
        <v>440</v>
      </c>
      <c r="C102" s="53">
        <v>0</v>
      </c>
      <c r="D102" s="53">
        <v>124221389</v>
      </c>
      <c r="E102" s="53">
        <v>900</v>
      </c>
      <c r="F102" s="53">
        <v>124220489</v>
      </c>
      <c r="G102" s="53">
        <v>900</v>
      </c>
      <c r="H102" s="57">
        <v>900</v>
      </c>
      <c r="I102" s="55">
        <v>900</v>
      </c>
      <c r="J102" s="62">
        <f t="shared" si="10"/>
        <v>0</v>
      </c>
      <c r="K102" s="62">
        <f t="shared" si="10"/>
        <v>0</v>
      </c>
      <c r="L102" s="38">
        <f t="shared" si="11"/>
        <v>7.2451290976950839E-4</v>
      </c>
      <c r="M102" s="39">
        <f t="shared" si="12"/>
        <v>100</v>
      </c>
    </row>
    <row r="103" spans="1:13" x14ac:dyDescent="0.2">
      <c r="A103" s="51" t="s">
        <v>441</v>
      </c>
      <c r="B103" s="52" t="s">
        <v>318</v>
      </c>
      <c r="C103" s="53">
        <v>0</v>
      </c>
      <c r="D103" s="53">
        <v>900</v>
      </c>
      <c r="E103" s="53">
        <v>900</v>
      </c>
      <c r="F103" s="53">
        <v>0</v>
      </c>
      <c r="G103" s="53">
        <v>900</v>
      </c>
      <c r="H103" s="57">
        <v>900</v>
      </c>
      <c r="I103" s="55">
        <v>900</v>
      </c>
      <c r="J103" s="62">
        <f t="shared" si="10"/>
        <v>0</v>
      </c>
      <c r="K103" s="62">
        <f t="shared" si="10"/>
        <v>0</v>
      </c>
      <c r="L103" s="38">
        <f t="shared" si="11"/>
        <v>100</v>
      </c>
      <c r="M103" s="39">
        <f t="shared" si="12"/>
        <v>100</v>
      </c>
    </row>
    <row r="104" spans="1:13" x14ac:dyDescent="0.2">
      <c r="A104" s="51" t="s">
        <v>442</v>
      </c>
      <c r="B104" s="52" t="s">
        <v>320</v>
      </c>
      <c r="C104" s="53">
        <v>0</v>
      </c>
      <c r="D104" s="53">
        <v>124220489</v>
      </c>
      <c r="E104" s="53">
        <v>0</v>
      </c>
      <c r="F104" s="53">
        <v>124220489</v>
      </c>
      <c r="G104" s="53">
        <v>0</v>
      </c>
      <c r="H104" s="57">
        <v>0</v>
      </c>
      <c r="I104" s="55">
        <v>0</v>
      </c>
      <c r="J104" s="62">
        <f t="shared" si="10"/>
        <v>0</v>
      </c>
      <c r="K104" s="62">
        <f t="shared" si="10"/>
        <v>0</v>
      </c>
      <c r="L104" s="38">
        <f t="shared" si="11"/>
        <v>0</v>
      </c>
      <c r="M104" s="39" t="e">
        <f t="shared" si="12"/>
        <v>#DIV/0!</v>
      </c>
    </row>
    <row r="105" spans="1:13" x14ac:dyDescent="0.2">
      <c r="A105" s="51" t="s">
        <v>443</v>
      </c>
      <c r="B105" s="52" t="s">
        <v>444</v>
      </c>
      <c r="C105" s="53">
        <v>4498440782</v>
      </c>
      <c r="D105" s="53">
        <v>3736777634</v>
      </c>
      <c r="E105" s="53">
        <v>3625717290</v>
      </c>
      <c r="F105" s="53">
        <v>111060344</v>
      </c>
      <c r="G105" s="53">
        <v>3625717290</v>
      </c>
      <c r="H105" s="57">
        <v>3618217290</v>
      </c>
      <c r="I105" s="55">
        <v>3618217290</v>
      </c>
      <c r="J105" s="62">
        <f t="shared" si="10"/>
        <v>7500000</v>
      </c>
      <c r="K105" s="62">
        <f t="shared" si="10"/>
        <v>0</v>
      </c>
      <c r="L105" s="38">
        <f t="shared" si="11"/>
        <v>97.02791134828334</v>
      </c>
      <c r="M105" s="39">
        <f t="shared" si="12"/>
        <v>99.793144379439468</v>
      </c>
    </row>
    <row r="106" spans="1:13" x14ac:dyDescent="0.2">
      <c r="A106" s="51" t="s">
        <v>445</v>
      </c>
      <c r="B106" s="52" t="s">
        <v>446</v>
      </c>
      <c r="C106" s="53">
        <v>50000000</v>
      </c>
      <c r="D106" s="53">
        <v>116739644</v>
      </c>
      <c r="E106" s="53">
        <v>116739644</v>
      </c>
      <c r="F106" s="53">
        <v>0</v>
      </c>
      <c r="G106" s="53">
        <v>116739644</v>
      </c>
      <c r="H106" s="57">
        <v>116739644</v>
      </c>
      <c r="I106" s="55">
        <v>116739644</v>
      </c>
      <c r="J106" s="62">
        <f t="shared" si="10"/>
        <v>0</v>
      </c>
      <c r="K106" s="62">
        <f t="shared" si="10"/>
        <v>0</v>
      </c>
      <c r="L106" s="38">
        <f t="shared" si="11"/>
        <v>100</v>
      </c>
      <c r="M106" s="39">
        <f t="shared" si="12"/>
        <v>100</v>
      </c>
    </row>
    <row r="107" spans="1:13" x14ac:dyDescent="0.2">
      <c r="A107" s="51" t="s">
        <v>447</v>
      </c>
      <c r="B107" s="52" t="s">
        <v>448</v>
      </c>
      <c r="C107" s="53">
        <v>313632000</v>
      </c>
      <c r="D107" s="53">
        <v>281423418</v>
      </c>
      <c r="E107" s="53">
        <v>281423418</v>
      </c>
      <c r="F107" s="53">
        <v>0</v>
      </c>
      <c r="G107" s="53">
        <v>281423418</v>
      </c>
      <c r="H107" s="57">
        <v>281423418</v>
      </c>
      <c r="I107" s="55">
        <v>281423418</v>
      </c>
      <c r="J107" s="62">
        <f t="shared" si="10"/>
        <v>0</v>
      </c>
      <c r="K107" s="62">
        <f t="shared" si="10"/>
        <v>0</v>
      </c>
      <c r="L107" s="38">
        <f t="shared" si="11"/>
        <v>100</v>
      </c>
      <c r="M107" s="39">
        <f t="shared" si="12"/>
        <v>100</v>
      </c>
    </row>
    <row r="108" spans="1:13" x14ac:dyDescent="0.2">
      <c r="A108" s="51" t="s">
        <v>449</v>
      </c>
      <c r="B108" s="52" t="s">
        <v>450</v>
      </c>
      <c r="C108" s="53">
        <v>19602000</v>
      </c>
      <c r="D108" s="53">
        <v>2686972</v>
      </c>
      <c r="E108" s="53">
        <v>2686972</v>
      </c>
      <c r="F108" s="53">
        <v>0</v>
      </c>
      <c r="G108" s="53">
        <v>2686972</v>
      </c>
      <c r="H108" s="57">
        <v>2686972</v>
      </c>
      <c r="I108" s="55">
        <v>2686972</v>
      </c>
      <c r="J108" s="62">
        <f t="shared" si="10"/>
        <v>0</v>
      </c>
      <c r="K108" s="62">
        <f t="shared" si="10"/>
        <v>0</v>
      </c>
      <c r="L108" s="38">
        <f t="shared" si="11"/>
        <v>100</v>
      </c>
      <c r="M108" s="39">
        <f t="shared" si="12"/>
        <v>100</v>
      </c>
    </row>
    <row r="109" spans="1:13" x14ac:dyDescent="0.2">
      <c r="A109" s="51" t="s">
        <v>451</v>
      </c>
      <c r="B109" s="52" t="s">
        <v>452</v>
      </c>
      <c r="C109" s="53">
        <v>159119235</v>
      </c>
      <c r="D109" s="53">
        <v>84157837</v>
      </c>
      <c r="E109" s="53">
        <v>84157837</v>
      </c>
      <c r="F109" s="53">
        <v>0</v>
      </c>
      <c r="G109" s="53">
        <v>84157837</v>
      </c>
      <c r="H109" s="57">
        <v>84157837</v>
      </c>
      <c r="I109" s="55">
        <v>84157837</v>
      </c>
      <c r="J109" s="62">
        <f t="shared" si="10"/>
        <v>0</v>
      </c>
      <c r="K109" s="62">
        <f t="shared" si="10"/>
        <v>0</v>
      </c>
      <c r="L109" s="38">
        <f t="shared" si="11"/>
        <v>100</v>
      </c>
      <c r="M109" s="39">
        <f t="shared" si="12"/>
        <v>100</v>
      </c>
    </row>
    <row r="110" spans="1:13" x14ac:dyDescent="0.2">
      <c r="A110" s="51" t="s">
        <v>453</v>
      </c>
      <c r="B110" s="52" t="s">
        <v>454</v>
      </c>
      <c r="C110" s="53">
        <v>877189500</v>
      </c>
      <c r="D110" s="53">
        <v>765257131</v>
      </c>
      <c r="E110" s="53">
        <v>765257131</v>
      </c>
      <c r="F110" s="53">
        <v>0</v>
      </c>
      <c r="G110" s="53">
        <v>765257131</v>
      </c>
      <c r="H110" s="57">
        <v>765257131</v>
      </c>
      <c r="I110" s="55">
        <v>765257131</v>
      </c>
      <c r="J110" s="62">
        <f t="shared" si="10"/>
        <v>0</v>
      </c>
      <c r="K110" s="62">
        <f t="shared" si="10"/>
        <v>0</v>
      </c>
      <c r="L110" s="38">
        <f t="shared" si="11"/>
        <v>100</v>
      </c>
      <c r="M110" s="39">
        <f t="shared" si="12"/>
        <v>100</v>
      </c>
    </row>
    <row r="111" spans="1:13" x14ac:dyDescent="0.2">
      <c r="A111" s="51" t="s">
        <v>455</v>
      </c>
      <c r="B111" s="52" t="s">
        <v>456</v>
      </c>
      <c r="C111" s="53">
        <v>154855800</v>
      </c>
      <c r="D111" s="53">
        <v>119289481</v>
      </c>
      <c r="E111" s="53">
        <v>119289481</v>
      </c>
      <c r="F111" s="53">
        <v>0</v>
      </c>
      <c r="G111" s="53">
        <v>119289481</v>
      </c>
      <c r="H111" s="57">
        <v>119289481</v>
      </c>
      <c r="I111" s="55">
        <v>119289481</v>
      </c>
      <c r="J111" s="62">
        <f t="shared" si="10"/>
        <v>0</v>
      </c>
      <c r="K111" s="62">
        <f t="shared" si="10"/>
        <v>0</v>
      </c>
      <c r="L111" s="38">
        <f t="shared" si="11"/>
        <v>100</v>
      </c>
      <c r="M111" s="39">
        <f t="shared" si="12"/>
        <v>100</v>
      </c>
    </row>
    <row r="112" spans="1:13" x14ac:dyDescent="0.2">
      <c r="A112" s="51" t="s">
        <v>457</v>
      </c>
      <c r="B112" s="52" t="s">
        <v>458</v>
      </c>
      <c r="C112" s="53">
        <v>872289000</v>
      </c>
      <c r="D112" s="53">
        <v>851072185</v>
      </c>
      <c r="E112" s="53">
        <v>851072185</v>
      </c>
      <c r="F112" s="53">
        <v>0</v>
      </c>
      <c r="G112" s="53">
        <v>851072185</v>
      </c>
      <c r="H112" s="57">
        <v>851072185</v>
      </c>
      <c r="I112" s="55">
        <v>851072185</v>
      </c>
      <c r="J112" s="62">
        <f t="shared" si="10"/>
        <v>0</v>
      </c>
      <c r="K112" s="62">
        <f t="shared" si="10"/>
        <v>0</v>
      </c>
      <c r="L112" s="38">
        <f t="shared" si="11"/>
        <v>100</v>
      </c>
      <c r="M112" s="39">
        <f t="shared" si="12"/>
        <v>100</v>
      </c>
    </row>
    <row r="113" spans="1:13" x14ac:dyDescent="0.2">
      <c r="A113" s="51" t="s">
        <v>459</v>
      </c>
      <c r="B113" s="52" t="s">
        <v>460</v>
      </c>
      <c r="C113" s="53">
        <v>98010000</v>
      </c>
      <c r="D113" s="53">
        <v>45290070</v>
      </c>
      <c r="E113" s="53">
        <v>45290070</v>
      </c>
      <c r="F113" s="53">
        <v>0</v>
      </c>
      <c r="G113" s="53">
        <v>45290070</v>
      </c>
      <c r="H113" s="57">
        <v>37790070</v>
      </c>
      <c r="I113" s="55">
        <v>37790070</v>
      </c>
      <c r="J113" s="62">
        <f t="shared" si="10"/>
        <v>7500000</v>
      </c>
      <c r="K113" s="62">
        <f t="shared" si="10"/>
        <v>0</v>
      </c>
      <c r="L113" s="38">
        <f t="shared" si="11"/>
        <v>100</v>
      </c>
      <c r="M113" s="39">
        <f t="shared" si="12"/>
        <v>83.44007858676305</v>
      </c>
    </row>
    <row r="114" spans="1:13" x14ac:dyDescent="0.2">
      <c r="A114" s="51" t="s">
        <v>461</v>
      </c>
      <c r="B114" s="52" t="s">
        <v>462</v>
      </c>
      <c r="C114" s="53">
        <v>344187505</v>
      </c>
      <c r="D114" s="53">
        <v>59931586</v>
      </c>
      <c r="E114" s="53">
        <v>49968930</v>
      </c>
      <c r="F114" s="53">
        <v>9962656</v>
      </c>
      <c r="G114" s="53">
        <v>49968930</v>
      </c>
      <c r="H114" s="57">
        <v>49968930</v>
      </c>
      <c r="I114" s="55">
        <v>49968930</v>
      </c>
      <c r="J114" s="62">
        <f t="shared" si="10"/>
        <v>0</v>
      </c>
      <c r="K114" s="62">
        <f t="shared" si="10"/>
        <v>0</v>
      </c>
      <c r="L114" s="38">
        <f t="shared" si="11"/>
        <v>83.376618799976356</v>
      </c>
      <c r="M114" s="39">
        <f t="shared" si="12"/>
        <v>100</v>
      </c>
    </row>
    <row r="115" spans="1:13" x14ac:dyDescent="0.2">
      <c r="A115" s="51" t="s">
        <v>463</v>
      </c>
      <c r="B115" s="52" t="s">
        <v>464</v>
      </c>
      <c r="C115" s="53">
        <v>420228692</v>
      </c>
      <c r="D115" s="53">
        <v>435831112</v>
      </c>
      <c r="E115" s="53">
        <v>435831112</v>
      </c>
      <c r="F115" s="53">
        <v>0</v>
      </c>
      <c r="G115" s="53">
        <v>435831112</v>
      </c>
      <c r="H115" s="57">
        <v>435831112</v>
      </c>
      <c r="I115" s="55">
        <v>435831112</v>
      </c>
      <c r="J115" s="62">
        <f t="shared" si="10"/>
        <v>0</v>
      </c>
      <c r="K115" s="62">
        <f t="shared" si="10"/>
        <v>0</v>
      </c>
      <c r="L115" s="38">
        <f t="shared" si="11"/>
        <v>100</v>
      </c>
      <c r="M115" s="39">
        <f t="shared" si="12"/>
        <v>100</v>
      </c>
    </row>
    <row r="116" spans="1:13" x14ac:dyDescent="0.2">
      <c r="A116" s="51" t="s">
        <v>465</v>
      </c>
      <c r="B116" s="52" t="s">
        <v>466</v>
      </c>
      <c r="C116" s="53">
        <v>166617000</v>
      </c>
      <c r="D116" s="53">
        <v>160467579</v>
      </c>
      <c r="E116" s="53">
        <v>160467579</v>
      </c>
      <c r="F116" s="53">
        <v>0</v>
      </c>
      <c r="G116" s="53">
        <v>160467579</v>
      </c>
      <c r="H116" s="57">
        <v>160467579</v>
      </c>
      <c r="I116" s="55">
        <v>160467579</v>
      </c>
      <c r="J116" s="62">
        <f t="shared" si="10"/>
        <v>0</v>
      </c>
      <c r="K116" s="62">
        <f t="shared" si="10"/>
        <v>0</v>
      </c>
      <c r="L116" s="38">
        <f t="shared" si="11"/>
        <v>100</v>
      </c>
      <c r="M116" s="39">
        <f t="shared" si="12"/>
        <v>100</v>
      </c>
    </row>
    <row r="117" spans="1:13" x14ac:dyDescent="0.2">
      <c r="A117" s="51" t="s">
        <v>467</v>
      </c>
      <c r="B117" s="52" t="s">
        <v>468</v>
      </c>
      <c r="C117" s="53">
        <v>50000000</v>
      </c>
      <c r="D117" s="53">
        <v>43713150</v>
      </c>
      <c r="E117" s="53">
        <v>43713150</v>
      </c>
      <c r="F117" s="53">
        <v>0</v>
      </c>
      <c r="G117" s="53">
        <v>43713150</v>
      </c>
      <c r="H117" s="57">
        <v>43713150</v>
      </c>
      <c r="I117" s="55">
        <v>43713150</v>
      </c>
      <c r="J117" s="62">
        <f t="shared" si="10"/>
        <v>0</v>
      </c>
      <c r="K117" s="62">
        <f t="shared" si="10"/>
        <v>0</v>
      </c>
      <c r="L117" s="38">
        <f t="shared" si="11"/>
        <v>100</v>
      </c>
      <c r="M117" s="39">
        <f t="shared" si="12"/>
        <v>100</v>
      </c>
    </row>
    <row r="118" spans="1:13" x14ac:dyDescent="0.2">
      <c r="A118" s="51" t="s">
        <v>469</v>
      </c>
      <c r="B118" s="52" t="s">
        <v>470</v>
      </c>
      <c r="C118" s="53">
        <v>112000000</v>
      </c>
      <c r="D118" s="53">
        <v>112000000</v>
      </c>
      <c r="E118" s="53">
        <v>10902312</v>
      </c>
      <c r="F118" s="53">
        <v>101097688</v>
      </c>
      <c r="G118" s="53">
        <v>10902312</v>
      </c>
      <c r="H118" s="57">
        <v>10902312</v>
      </c>
      <c r="I118" s="55">
        <v>10902312</v>
      </c>
      <c r="J118" s="62">
        <f t="shared" si="10"/>
        <v>0</v>
      </c>
      <c r="K118" s="62">
        <f t="shared" si="10"/>
        <v>0</v>
      </c>
      <c r="L118" s="38">
        <f t="shared" si="11"/>
        <v>9.7342071428571426</v>
      </c>
      <c r="M118" s="39">
        <f t="shared" si="12"/>
        <v>100</v>
      </c>
    </row>
    <row r="119" spans="1:13" x14ac:dyDescent="0.2">
      <c r="A119" s="51" t="s">
        <v>471</v>
      </c>
      <c r="B119" s="52" t="s">
        <v>472</v>
      </c>
      <c r="C119" s="53">
        <v>860710050</v>
      </c>
      <c r="D119" s="53">
        <v>658917469</v>
      </c>
      <c r="E119" s="53">
        <v>658917469</v>
      </c>
      <c r="F119" s="53">
        <v>0</v>
      </c>
      <c r="G119" s="53">
        <v>658917469</v>
      </c>
      <c r="H119" s="57">
        <v>658917469</v>
      </c>
      <c r="I119" s="55">
        <v>658917469</v>
      </c>
      <c r="J119" s="62">
        <f t="shared" si="10"/>
        <v>0</v>
      </c>
      <c r="K119" s="62">
        <f t="shared" si="10"/>
        <v>0</v>
      </c>
      <c r="L119" s="38">
        <f t="shared" si="11"/>
        <v>100</v>
      </c>
      <c r="M119" s="39">
        <f t="shared" si="12"/>
        <v>100</v>
      </c>
    </row>
    <row r="120" spans="1:13" x14ac:dyDescent="0.2">
      <c r="A120" s="51" t="s">
        <v>473</v>
      </c>
      <c r="B120" s="52" t="s">
        <v>474</v>
      </c>
      <c r="C120" s="53">
        <v>0</v>
      </c>
      <c r="D120" s="53">
        <v>235956331</v>
      </c>
      <c r="E120" s="53">
        <v>235956331</v>
      </c>
      <c r="F120" s="53">
        <v>0</v>
      </c>
      <c r="G120" s="53">
        <v>235956331</v>
      </c>
      <c r="H120" s="57">
        <v>235956331</v>
      </c>
      <c r="I120" s="55">
        <v>235956331</v>
      </c>
      <c r="J120" s="62">
        <f t="shared" si="10"/>
        <v>0</v>
      </c>
      <c r="K120" s="62">
        <f t="shared" si="10"/>
        <v>0</v>
      </c>
      <c r="L120" s="38">
        <f t="shared" si="11"/>
        <v>100</v>
      </c>
      <c r="M120" s="39">
        <f t="shared" si="12"/>
        <v>100</v>
      </c>
    </row>
    <row r="121" spans="1:13" ht="22.5" x14ac:dyDescent="0.2">
      <c r="A121" s="51" t="s">
        <v>475</v>
      </c>
      <c r="B121" s="52" t="s">
        <v>324</v>
      </c>
      <c r="C121" s="53">
        <v>0</v>
      </c>
      <c r="D121" s="53">
        <v>235956331</v>
      </c>
      <c r="E121" s="53">
        <v>235956331</v>
      </c>
      <c r="F121" s="53">
        <v>0</v>
      </c>
      <c r="G121" s="53">
        <v>235956331</v>
      </c>
      <c r="H121" s="57">
        <v>235956331</v>
      </c>
      <c r="I121" s="55">
        <v>235956331</v>
      </c>
      <c r="J121" s="62">
        <f t="shared" si="10"/>
        <v>0</v>
      </c>
      <c r="K121" s="62">
        <f t="shared" si="10"/>
        <v>0</v>
      </c>
      <c r="L121" s="38">
        <f t="shared" si="11"/>
        <v>100</v>
      </c>
      <c r="M121" s="39">
        <f t="shared" si="12"/>
        <v>100</v>
      </c>
    </row>
    <row r="122" spans="1:13" x14ac:dyDescent="0.2">
      <c r="A122" s="51" t="s">
        <v>476</v>
      </c>
      <c r="B122" s="52" t="s">
        <v>477</v>
      </c>
      <c r="C122" s="53">
        <v>8891292150</v>
      </c>
      <c r="D122" s="53">
        <v>8612123354</v>
      </c>
      <c r="E122" s="53">
        <v>8105554740.1499996</v>
      </c>
      <c r="F122" s="53">
        <v>506568613.85000002</v>
      </c>
      <c r="G122" s="53">
        <v>8105554740.1499996</v>
      </c>
      <c r="H122" s="57">
        <v>6892360697.0600004</v>
      </c>
      <c r="I122" s="55">
        <v>6892360697.0600004</v>
      </c>
      <c r="J122" s="62">
        <f t="shared" si="10"/>
        <v>1213194043.0899992</v>
      </c>
      <c r="K122" s="62">
        <f t="shared" si="10"/>
        <v>0</v>
      </c>
      <c r="L122" s="38">
        <f t="shared" si="11"/>
        <v>94.11795914866083</v>
      </c>
      <c r="M122" s="39">
        <f t="shared" si="12"/>
        <v>85.032559991476305</v>
      </c>
    </row>
    <row r="123" spans="1:13" x14ac:dyDescent="0.2">
      <c r="A123" s="51" t="s">
        <v>478</v>
      </c>
      <c r="B123" s="52" t="s">
        <v>479</v>
      </c>
      <c r="C123" s="53">
        <v>7391528662</v>
      </c>
      <c r="D123" s="53">
        <v>6948406669</v>
      </c>
      <c r="E123" s="53">
        <v>6876838332.0900002</v>
      </c>
      <c r="F123" s="53">
        <v>71568336.909999996</v>
      </c>
      <c r="G123" s="53">
        <v>6876838332.0900002</v>
      </c>
      <c r="H123" s="57">
        <v>5755787469</v>
      </c>
      <c r="I123" s="55">
        <v>5755787469</v>
      </c>
      <c r="J123" s="62">
        <f t="shared" si="10"/>
        <v>1121050863.0900002</v>
      </c>
      <c r="K123" s="62">
        <f t="shared" si="10"/>
        <v>0</v>
      </c>
      <c r="L123" s="38">
        <f t="shared" si="11"/>
        <v>98.970003623574613</v>
      </c>
      <c r="M123" s="39">
        <f t="shared" si="12"/>
        <v>83.698164636810773</v>
      </c>
    </row>
    <row r="124" spans="1:13" ht="22.5" x14ac:dyDescent="0.2">
      <c r="A124" s="51" t="s">
        <v>480</v>
      </c>
      <c r="B124" s="52" t="s">
        <v>347</v>
      </c>
      <c r="C124" s="53">
        <v>317747112</v>
      </c>
      <c r="D124" s="53">
        <v>256111770</v>
      </c>
      <c r="E124" s="53">
        <v>256111764</v>
      </c>
      <c r="F124" s="53">
        <v>6</v>
      </c>
      <c r="G124" s="53">
        <v>256111764</v>
      </c>
      <c r="H124" s="57">
        <v>256111764</v>
      </c>
      <c r="I124" s="55">
        <v>256111764</v>
      </c>
      <c r="J124" s="62">
        <f t="shared" si="10"/>
        <v>0</v>
      </c>
      <c r="K124" s="62">
        <f t="shared" si="10"/>
        <v>0</v>
      </c>
      <c r="L124" s="38">
        <f t="shared" si="11"/>
        <v>99.999997657272843</v>
      </c>
      <c r="M124" s="39">
        <f t="shared" si="12"/>
        <v>100</v>
      </c>
    </row>
    <row r="125" spans="1:13" x14ac:dyDescent="0.2">
      <c r="A125" s="51" t="s">
        <v>481</v>
      </c>
      <c r="B125" s="52" t="s">
        <v>482</v>
      </c>
      <c r="C125" s="53">
        <v>230000000</v>
      </c>
      <c r="D125" s="53">
        <v>190000000</v>
      </c>
      <c r="E125" s="53">
        <v>189995470</v>
      </c>
      <c r="F125" s="53">
        <v>4530</v>
      </c>
      <c r="G125" s="53">
        <v>189995470</v>
      </c>
      <c r="H125" s="57">
        <v>159995470</v>
      </c>
      <c r="I125" s="55">
        <v>159995470</v>
      </c>
      <c r="J125" s="62">
        <f t="shared" si="10"/>
        <v>30000000</v>
      </c>
      <c r="K125" s="62">
        <f t="shared" si="10"/>
        <v>0</v>
      </c>
      <c r="L125" s="38">
        <f t="shared" si="11"/>
        <v>99.997615789473684</v>
      </c>
      <c r="M125" s="39">
        <f t="shared" si="12"/>
        <v>84.210149852520161</v>
      </c>
    </row>
    <row r="126" spans="1:13" x14ac:dyDescent="0.2">
      <c r="A126" s="51" t="s">
        <v>483</v>
      </c>
      <c r="B126" s="52" t="s">
        <v>484</v>
      </c>
      <c r="C126" s="53">
        <v>2803770540</v>
      </c>
      <c r="D126" s="53">
        <v>1950857319</v>
      </c>
      <c r="E126" s="53">
        <v>1947737288</v>
      </c>
      <c r="F126" s="53">
        <v>3120031</v>
      </c>
      <c r="G126" s="53">
        <v>1947737288</v>
      </c>
      <c r="H126" s="57">
        <v>1394857740</v>
      </c>
      <c r="I126" s="55">
        <v>1394857740</v>
      </c>
      <c r="J126" s="62">
        <f t="shared" si="10"/>
        <v>552879548</v>
      </c>
      <c r="K126" s="62">
        <f t="shared" si="10"/>
        <v>0</v>
      </c>
      <c r="L126" s="38">
        <f t="shared" si="11"/>
        <v>99.840068724164851</v>
      </c>
      <c r="M126" s="39">
        <f t="shared" si="12"/>
        <v>71.614264849459502</v>
      </c>
    </row>
    <row r="127" spans="1:13" x14ac:dyDescent="0.2">
      <c r="A127" s="51" t="s">
        <v>485</v>
      </c>
      <c r="B127" s="52" t="s">
        <v>486</v>
      </c>
      <c r="C127" s="53">
        <v>2900000000</v>
      </c>
      <c r="D127" s="53">
        <v>3300000000</v>
      </c>
      <c r="E127" s="53">
        <v>3232416230.0900002</v>
      </c>
      <c r="F127" s="53">
        <v>67583769.909999996</v>
      </c>
      <c r="G127" s="53">
        <v>3232416230.0900002</v>
      </c>
      <c r="H127" s="57">
        <v>2720095022</v>
      </c>
      <c r="I127" s="55">
        <v>2720095022</v>
      </c>
      <c r="J127" s="62">
        <f t="shared" si="10"/>
        <v>512321208.09000015</v>
      </c>
      <c r="K127" s="62">
        <f t="shared" si="10"/>
        <v>0</v>
      </c>
      <c r="L127" s="38">
        <f t="shared" si="11"/>
        <v>97.952006972424243</v>
      </c>
      <c r="M127" s="39">
        <f t="shared" si="12"/>
        <v>84.150518633061822</v>
      </c>
    </row>
    <row r="128" spans="1:13" x14ac:dyDescent="0.2">
      <c r="A128" s="51" t="s">
        <v>487</v>
      </c>
      <c r="B128" s="52" t="s">
        <v>488</v>
      </c>
      <c r="C128" s="53">
        <v>190011010</v>
      </c>
      <c r="D128" s="53">
        <v>176284045</v>
      </c>
      <c r="E128" s="53">
        <v>176284045</v>
      </c>
      <c r="F128" s="53">
        <v>0</v>
      </c>
      <c r="G128" s="53">
        <v>176284045</v>
      </c>
      <c r="H128" s="57">
        <v>153062088</v>
      </c>
      <c r="I128" s="55">
        <v>153062088</v>
      </c>
      <c r="J128" s="62">
        <f t="shared" ref="J128:K171" si="13">G128-H128</f>
        <v>23221957</v>
      </c>
      <c r="K128" s="62">
        <f t="shared" si="13"/>
        <v>0</v>
      </c>
      <c r="L128" s="38">
        <f t="shared" si="11"/>
        <v>100</v>
      </c>
      <c r="M128" s="39">
        <f t="shared" si="12"/>
        <v>86.826966104618265</v>
      </c>
    </row>
    <row r="129" spans="1:13" x14ac:dyDescent="0.2">
      <c r="A129" s="51" t="s">
        <v>489</v>
      </c>
      <c r="B129" s="52" t="s">
        <v>490</v>
      </c>
      <c r="C129" s="53">
        <v>150000000</v>
      </c>
      <c r="D129" s="53">
        <v>149980000</v>
      </c>
      <c r="E129" s="53">
        <v>149120000</v>
      </c>
      <c r="F129" s="53">
        <v>860000</v>
      </c>
      <c r="G129" s="53">
        <v>149120000</v>
      </c>
      <c r="H129" s="57">
        <v>149120000</v>
      </c>
      <c r="I129" s="55">
        <v>149120000</v>
      </c>
      <c r="J129" s="62">
        <f t="shared" si="13"/>
        <v>0</v>
      </c>
      <c r="K129" s="62">
        <f t="shared" si="13"/>
        <v>0</v>
      </c>
      <c r="L129" s="38">
        <f t="shared" si="11"/>
        <v>99.426590212028259</v>
      </c>
      <c r="M129" s="39">
        <f t="shared" si="12"/>
        <v>100</v>
      </c>
    </row>
    <row r="130" spans="1:13" x14ac:dyDescent="0.2">
      <c r="A130" s="51" t="s">
        <v>491</v>
      </c>
      <c r="B130" s="52" t="s">
        <v>492</v>
      </c>
      <c r="C130" s="53">
        <v>800000000</v>
      </c>
      <c r="D130" s="53">
        <v>925173535</v>
      </c>
      <c r="E130" s="53">
        <v>925173535</v>
      </c>
      <c r="F130" s="53">
        <v>0</v>
      </c>
      <c r="G130" s="53">
        <v>925173535</v>
      </c>
      <c r="H130" s="57">
        <v>922545385</v>
      </c>
      <c r="I130" s="55">
        <v>922545385</v>
      </c>
      <c r="J130" s="62">
        <f t="shared" si="13"/>
        <v>2628150</v>
      </c>
      <c r="K130" s="62">
        <f t="shared" si="13"/>
        <v>0</v>
      </c>
      <c r="L130" s="38">
        <f t="shared" si="11"/>
        <v>100</v>
      </c>
      <c r="M130" s="39">
        <f t="shared" si="12"/>
        <v>99.715928968936623</v>
      </c>
    </row>
    <row r="131" spans="1:13" x14ac:dyDescent="0.2">
      <c r="A131" s="51" t="s">
        <v>493</v>
      </c>
      <c r="B131" s="52" t="s">
        <v>494</v>
      </c>
      <c r="C131" s="53">
        <v>60000000</v>
      </c>
      <c r="D131" s="53">
        <v>329009518</v>
      </c>
      <c r="E131" s="53">
        <v>0</v>
      </c>
      <c r="F131" s="53">
        <v>329009518</v>
      </c>
      <c r="G131" s="53">
        <v>0</v>
      </c>
      <c r="H131" s="57">
        <v>0</v>
      </c>
      <c r="I131" s="55">
        <v>0</v>
      </c>
      <c r="J131" s="62">
        <f t="shared" si="13"/>
        <v>0</v>
      </c>
      <c r="K131" s="62">
        <f t="shared" si="13"/>
        <v>0</v>
      </c>
      <c r="L131" s="38">
        <f t="shared" si="11"/>
        <v>0</v>
      </c>
      <c r="M131" s="39" t="e">
        <f t="shared" si="12"/>
        <v>#DIV/0!</v>
      </c>
    </row>
    <row r="132" spans="1:13" x14ac:dyDescent="0.2">
      <c r="A132" s="51" t="s">
        <v>495</v>
      </c>
      <c r="B132" s="52" t="s">
        <v>496</v>
      </c>
      <c r="C132" s="53">
        <v>60000000</v>
      </c>
      <c r="D132" s="53">
        <v>329009518</v>
      </c>
      <c r="E132" s="53">
        <v>0</v>
      </c>
      <c r="F132" s="53">
        <v>329009518</v>
      </c>
      <c r="G132" s="53">
        <v>0</v>
      </c>
      <c r="H132" s="57">
        <v>0</v>
      </c>
      <c r="I132" s="55">
        <v>0</v>
      </c>
      <c r="J132" s="62">
        <f t="shared" si="13"/>
        <v>0</v>
      </c>
      <c r="K132" s="62">
        <f t="shared" si="13"/>
        <v>0</v>
      </c>
      <c r="L132" s="38">
        <f t="shared" si="11"/>
        <v>0</v>
      </c>
      <c r="M132" s="39" t="e">
        <f t="shared" si="12"/>
        <v>#DIV/0!</v>
      </c>
    </row>
    <row r="133" spans="1:13" x14ac:dyDescent="0.2">
      <c r="A133" s="51" t="s">
        <v>497</v>
      </c>
      <c r="B133" s="52" t="s">
        <v>498</v>
      </c>
      <c r="C133" s="53">
        <v>1159763488</v>
      </c>
      <c r="D133" s="53">
        <v>1055731119</v>
      </c>
      <c r="E133" s="53">
        <v>949740360.05999994</v>
      </c>
      <c r="F133" s="53">
        <v>105990758.94</v>
      </c>
      <c r="G133" s="53">
        <v>949740360.05999994</v>
      </c>
      <c r="H133" s="57">
        <v>940653927.47000003</v>
      </c>
      <c r="I133" s="55">
        <v>940653927.47000003</v>
      </c>
      <c r="J133" s="62">
        <f t="shared" si="13"/>
        <v>9086432.5899999142</v>
      </c>
      <c r="K133" s="62">
        <f t="shared" si="13"/>
        <v>0</v>
      </c>
      <c r="L133" s="38">
        <f t="shared" si="11"/>
        <v>89.960440018061078</v>
      </c>
      <c r="M133" s="39">
        <f t="shared" si="12"/>
        <v>99.043271932823203</v>
      </c>
    </row>
    <row r="134" spans="1:13" x14ac:dyDescent="0.2">
      <c r="A134" s="51" t="s">
        <v>499</v>
      </c>
      <c r="B134" s="52" t="s">
        <v>500</v>
      </c>
      <c r="C134" s="53">
        <v>300000000</v>
      </c>
      <c r="D134" s="53">
        <v>74908030</v>
      </c>
      <c r="E134" s="53">
        <v>48447629</v>
      </c>
      <c r="F134" s="53">
        <v>26460401</v>
      </c>
      <c r="G134" s="53">
        <v>48447629</v>
      </c>
      <c r="H134" s="57">
        <v>45089449</v>
      </c>
      <c r="I134" s="55">
        <v>45089449</v>
      </c>
      <c r="J134" s="62">
        <f t="shared" si="13"/>
        <v>3358180</v>
      </c>
      <c r="K134" s="62">
        <f t="shared" si="13"/>
        <v>0</v>
      </c>
      <c r="L134" s="38">
        <f t="shared" si="11"/>
        <v>64.676148872156972</v>
      </c>
      <c r="M134" s="39">
        <f t="shared" si="12"/>
        <v>93.06843271938034</v>
      </c>
    </row>
    <row r="135" spans="1:13" x14ac:dyDescent="0.2">
      <c r="A135" s="51" t="s">
        <v>501</v>
      </c>
      <c r="B135" s="52" t="s">
        <v>502</v>
      </c>
      <c r="C135" s="53">
        <v>133900000</v>
      </c>
      <c r="D135" s="53">
        <v>101137854</v>
      </c>
      <c r="E135" s="53">
        <v>101137854</v>
      </c>
      <c r="F135" s="53">
        <v>0</v>
      </c>
      <c r="G135" s="53">
        <v>101137854</v>
      </c>
      <c r="H135" s="57">
        <v>101137854</v>
      </c>
      <c r="I135" s="55">
        <v>101137854</v>
      </c>
      <c r="J135" s="62">
        <f t="shared" si="13"/>
        <v>0</v>
      </c>
      <c r="K135" s="62">
        <f t="shared" si="13"/>
        <v>0</v>
      </c>
      <c r="L135" s="38">
        <f t="shared" si="11"/>
        <v>100</v>
      </c>
      <c r="M135" s="39">
        <f t="shared" si="12"/>
        <v>100</v>
      </c>
    </row>
    <row r="136" spans="1:13" x14ac:dyDescent="0.2">
      <c r="A136" s="51" t="s">
        <v>503</v>
      </c>
      <c r="B136" s="52" t="s">
        <v>371</v>
      </c>
      <c r="C136" s="53">
        <v>348063148</v>
      </c>
      <c r="D136" s="53">
        <v>348063148</v>
      </c>
      <c r="E136" s="53">
        <v>269981599</v>
      </c>
      <c r="F136" s="53">
        <v>78081549</v>
      </c>
      <c r="G136" s="53">
        <v>269981599</v>
      </c>
      <c r="H136" s="57">
        <v>269981599</v>
      </c>
      <c r="I136" s="55">
        <v>269981599</v>
      </c>
      <c r="J136" s="62">
        <f t="shared" si="13"/>
        <v>0</v>
      </c>
      <c r="K136" s="62">
        <f t="shared" si="13"/>
        <v>0</v>
      </c>
      <c r="L136" s="38">
        <f t="shared" si="11"/>
        <v>77.566843991194375</v>
      </c>
      <c r="M136" s="39">
        <f t="shared" si="12"/>
        <v>100</v>
      </c>
    </row>
    <row r="137" spans="1:13" x14ac:dyDescent="0.2">
      <c r="A137" s="51" t="s">
        <v>504</v>
      </c>
      <c r="B137" s="52" t="s">
        <v>373</v>
      </c>
      <c r="C137" s="53">
        <v>152800340</v>
      </c>
      <c r="D137" s="53">
        <v>152800000</v>
      </c>
      <c r="E137" s="53">
        <v>151723842</v>
      </c>
      <c r="F137" s="53">
        <v>1076158</v>
      </c>
      <c r="G137" s="53">
        <v>151723842</v>
      </c>
      <c r="H137" s="57">
        <v>151723842</v>
      </c>
      <c r="I137" s="55">
        <v>151723842</v>
      </c>
      <c r="J137" s="62">
        <f t="shared" si="13"/>
        <v>0</v>
      </c>
      <c r="K137" s="62">
        <f t="shared" si="13"/>
        <v>0</v>
      </c>
      <c r="L137" s="38">
        <f t="shared" si="11"/>
        <v>99.295708115183245</v>
      </c>
      <c r="M137" s="39">
        <f t="shared" si="12"/>
        <v>100</v>
      </c>
    </row>
    <row r="138" spans="1:13" x14ac:dyDescent="0.2">
      <c r="A138" s="51" t="s">
        <v>505</v>
      </c>
      <c r="B138" s="52" t="s">
        <v>506</v>
      </c>
      <c r="C138" s="53">
        <v>100000000</v>
      </c>
      <c r="D138" s="53">
        <v>202308699</v>
      </c>
      <c r="E138" s="53">
        <v>202308699</v>
      </c>
      <c r="F138" s="53">
        <v>0</v>
      </c>
      <c r="G138" s="53">
        <v>202308699</v>
      </c>
      <c r="H138" s="57">
        <v>196580446.41</v>
      </c>
      <c r="I138" s="55">
        <v>196580446.41</v>
      </c>
      <c r="J138" s="62">
        <f t="shared" si="13"/>
        <v>5728252.5900000036</v>
      </c>
      <c r="K138" s="62">
        <f t="shared" si="13"/>
        <v>0</v>
      </c>
      <c r="L138" s="38">
        <f t="shared" ref="L138:L201" si="14">+(G138/D138)*100</f>
        <v>100</v>
      </c>
      <c r="M138" s="39">
        <f t="shared" ref="M138:M201" si="15">+(I138/E138)*100</f>
        <v>97.168558436530688</v>
      </c>
    </row>
    <row r="139" spans="1:13" x14ac:dyDescent="0.2">
      <c r="A139" s="51" t="s">
        <v>507</v>
      </c>
      <c r="B139" s="52" t="s">
        <v>508</v>
      </c>
      <c r="C139" s="53">
        <v>100000000</v>
      </c>
      <c r="D139" s="53">
        <v>176513388</v>
      </c>
      <c r="E139" s="53">
        <v>176140737.06</v>
      </c>
      <c r="F139" s="53">
        <v>372650.94</v>
      </c>
      <c r="G139" s="53">
        <v>176140737.06</v>
      </c>
      <c r="H139" s="57">
        <v>176140737.06</v>
      </c>
      <c r="I139" s="55">
        <v>176140737.06</v>
      </c>
      <c r="J139" s="62">
        <f t="shared" si="13"/>
        <v>0</v>
      </c>
      <c r="K139" s="62">
        <f t="shared" si="13"/>
        <v>0</v>
      </c>
      <c r="L139" s="38">
        <f t="shared" si="14"/>
        <v>99.788882336789101</v>
      </c>
      <c r="M139" s="39">
        <f t="shared" si="15"/>
        <v>100</v>
      </c>
    </row>
    <row r="140" spans="1:13" x14ac:dyDescent="0.2">
      <c r="A140" s="51" t="s">
        <v>509</v>
      </c>
      <c r="B140" s="52" t="s">
        <v>510</v>
      </c>
      <c r="C140" s="53">
        <v>280000000</v>
      </c>
      <c r="D140" s="53">
        <v>278976048</v>
      </c>
      <c r="E140" s="53">
        <v>278976048</v>
      </c>
      <c r="F140" s="53">
        <v>0</v>
      </c>
      <c r="G140" s="53">
        <v>278976048</v>
      </c>
      <c r="H140" s="57">
        <v>195919300.59</v>
      </c>
      <c r="I140" s="55">
        <v>195919300.59</v>
      </c>
      <c r="J140" s="62">
        <f t="shared" si="13"/>
        <v>83056747.409999996</v>
      </c>
      <c r="K140" s="62">
        <f t="shared" si="13"/>
        <v>0</v>
      </c>
      <c r="L140" s="38">
        <f t="shared" si="14"/>
        <v>100</v>
      </c>
      <c r="M140" s="39">
        <f t="shared" si="15"/>
        <v>70.228000573726675</v>
      </c>
    </row>
    <row r="141" spans="1:13" x14ac:dyDescent="0.2">
      <c r="A141" s="51" t="s">
        <v>511</v>
      </c>
      <c r="B141" s="52" t="s">
        <v>512</v>
      </c>
      <c r="C141" s="53">
        <v>130000000</v>
      </c>
      <c r="D141" s="53">
        <v>98392048</v>
      </c>
      <c r="E141" s="53">
        <v>98392048</v>
      </c>
      <c r="F141" s="53">
        <v>0</v>
      </c>
      <c r="G141" s="53">
        <v>98392048</v>
      </c>
      <c r="H141" s="57">
        <v>88392048</v>
      </c>
      <c r="I141" s="55">
        <v>88392048</v>
      </c>
      <c r="J141" s="62">
        <f t="shared" si="13"/>
        <v>10000000</v>
      </c>
      <c r="K141" s="62">
        <f t="shared" si="13"/>
        <v>0</v>
      </c>
      <c r="L141" s="38">
        <f t="shared" si="14"/>
        <v>100</v>
      </c>
      <c r="M141" s="39">
        <f t="shared" si="15"/>
        <v>89.836577037201209</v>
      </c>
    </row>
    <row r="142" spans="1:13" x14ac:dyDescent="0.2">
      <c r="A142" s="51" t="s">
        <v>513</v>
      </c>
      <c r="B142" s="52" t="s">
        <v>514</v>
      </c>
      <c r="C142" s="53">
        <v>30000000</v>
      </c>
      <c r="D142" s="53">
        <v>15584000</v>
      </c>
      <c r="E142" s="53">
        <v>15584000</v>
      </c>
      <c r="F142" s="53">
        <v>0</v>
      </c>
      <c r="G142" s="53">
        <v>15584000</v>
      </c>
      <c r="H142" s="57">
        <v>15584000</v>
      </c>
      <c r="I142" s="55">
        <v>15584000</v>
      </c>
      <c r="J142" s="62">
        <f t="shared" si="13"/>
        <v>0</v>
      </c>
      <c r="K142" s="62">
        <f t="shared" si="13"/>
        <v>0</v>
      </c>
      <c r="L142" s="38">
        <f t="shared" si="14"/>
        <v>100</v>
      </c>
      <c r="M142" s="39">
        <f t="shared" si="15"/>
        <v>100</v>
      </c>
    </row>
    <row r="143" spans="1:13" x14ac:dyDescent="0.2">
      <c r="A143" s="51" t="s">
        <v>515</v>
      </c>
      <c r="B143" s="52" t="s">
        <v>516</v>
      </c>
      <c r="C143" s="53">
        <v>120000000</v>
      </c>
      <c r="D143" s="53">
        <v>165000000</v>
      </c>
      <c r="E143" s="53">
        <v>165000000</v>
      </c>
      <c r="F143" s="53">
        <v>0</v>
      </c>
      <c r="G143" s="53">
        <v>165000000</v>
      </c>
      <c r="H143" s="57">
        <v>91943252.590000004</v>
      </c>
      <c r="I143" s="55">
        <v>91943252.590000004</v>
      </c>
      <c r="J143" s="62">
        <f t="shared" si="13"/>
        <v>73056747.409999996</v>
      </c>
      <c r="K143" s="62">
        <f t="shared" si="13"/>
        <v>0</v>
      </c>
      <c r="L143" s="38">
        <f t="shared" si="14"/>
        <v>100</v>
      </c>
      <c r="M143" s="39">
        <f t="shared" si="15"/>
        <v>55.723183387878791</v>
      </c>
    </row>
    <row r="144" spans="1:13" x14ac:dyDescent="0.2">
      <c r="A144" s="51" t="s">
        <v>517</v>
      </c>
      <c r="B144" s="52" t="s">
        <v>518</v>
      </c>
      <c r="C144" s="53">
        <v>47026661866</v>
      </c>
      <c r="D144" s="53">
        <v>74628721859</v>
      </c>
      <c r="E144" s="53">
        <v>39068837271</v>
      </c>
      <c r="F144" s="53">
        <v>35559884588</v>
      </c>
      <c r="G144" s="53">
        <v>39068837271</v>
      </c>
      <c r="H144" s="57">
        <v>39068837271</v>
      </c>
      <c r="I144" s="55">
        <v>39068837271</v>
      </c>
      <c r="J144" s="62">
        <f t="shared" si="13"/>
        <v>0</v>
      </c>
      <c r="K144" s="62">
        <f t="shared" si="13"/>
        <v>0</v>
      </c>
      <c r="L144" s="38">
        <f t="shared" si="14"/>
        <v>52.350939822893963</v>
      </c>
      <c r="M144" s="39">
        <f t="shared" si="15"/>
        <v>100</v>
      </c>
    </row>
    <row r="145" spans="1:13" x14ac:dyDescent="0.2">
      <c r="A145" s="51" t="s">
        <v>519</v>
      </c>
      <c r="B145" s="52" t="s">
        <v>520</v>
      </c>
      <c r="C145" s="53">
        <v>44127074404</v>
      </c>
      <c r="D145" s="53">
        <v>44145371475</v>
      </c>
      <c r="E145" s="53">
        <v>15529924394</v>
      </c>
      <c r="F145" s="53">
        <v>28615447081</v>
      </c>
      <c r="G145" s="53">
        <v>15529924394</v>
      </c>
      <c r="H145" s="57">
        <v>15529924394</v>
      </c>
      <c r="I145" s="55">
        <v>15529924394</v>
      </c>
      <c r="J145" s="62">
        <f t="shared" si="13"/>
        <v>0</v>
      </c>
      <c r="K145" s="62">
        <f t="shared" si="13"/>
        <v>0</v>
      </c>
      <c r="L145" s="38">
        <f t="shared" si="14"/>
        <v>35.179054734639088</v>
      </c>
      <c r="M145" s="39">
        <f t="shared" si="15"/>
        <v>100</v>
      </c>
    </row>
    <row r="146" spans="1:13" x14ac:dyDescent="0.2">
      <c r="A146" s="51" t="s">
        <v>521</v>
      </c>
      <c r="B146" s="52" t="s">
        <v>193</v>
      </c>
      <c r="C146" s="53">
        <v>44044570032</v>
      </c>
      <c r="D146" s="53">
        <v>44044570032</v>
      </c>
      <c r="E146" s="53">
        <v>15429122951</v>
      </c>
      <c r="F146" s="53">
        <v>28615447081</v>
      </c>
      <c r="G146" s="53">
        <v>15429122951</v>
      </c>
      <c r="H146" s="57">
        <v>15429122951</v>
      </c>
      <c r="I146" s="55">
        <v>15429122951</v>
      </c>
      <c r="J146" s="62">
        <f t="shared" si="13"/>
        <v>0</v>
      </c>
      <c r="K146" s="62">
        <f t="shared" si="13"/>
        <v>0</v>
      </c>
      <c r="L146" s="38">
        <f t="shared" si="14"/>
        <v>35.030703988687314</v>
      </c>
      <c r="M146" s="39">
        <f t="shared" si="15"/>
        <v>100</v>
      </c>
    </row>
    <row r="147" spans="1:13" x14ac:dyDescent="0.2">
      <c r="A147" s="51" t="s">
        <v>522</v>
      </c>
      <c r="B147" s="52" t="s">
        <v>523</v>
      </c>
      <c r="C147" s="53">
        <v>44044570032</v>
      </c>
      <c r="D147" s="53">
        <v>44044570032</v>
      </c>
      <c r="E147" s="53">
        <v>15429122951</v>
      </c>
      <c r="F147" s="53">
        <v>28615447081</v>
      </c>
      <c r="G147" s="53">
        <v>15429122951</v>
      </c>
      <c r="H147" s="57">
        <v>15429122951</v>
      </c>
      <c r="I147" s="55">
        <v>15429122951</v>
      </c>
      <c r="J147" s="62">
        <f t="shared" si="13"/>
        <v>0</v>
      </c>
      <c r="K147" s="62">
        <f t="shared" si="13"/>
        <v>0</v>
      </c>
      <c r="L147" s="38">
        <f t="shared" si="14"/>
        <v>35.030703988687314</v>
      </c>
      <c r="M147" s="39">
        <f t="shared" si="15"/>
        <v>100</v>
      </c>
    </row>
    <row r="148" spans="1:13" x14ac:dyDescent="0.2">
      <c r="A148" s="51" t="s">
        <v>524</v>
      </c>
      <c r="B148" s="52" t="s">
        <v>525</v>
      </c>
      <c r="C148" s="53">
        <v>82504372</v>
      </c>
      <c r="D148" s="53">
        <v>100801443</v>
      </c>
      <c r="E148" s="53">
        <v>100801443</v>
      </c>
      <c r="F148" s="53">
        <v>0</v>
      </c>
      <c r="G148" s="53">
        <v>100801443</v>
      </c>
      <c r="H148" s="57">
        <v>100801443</v>
      </c>
      <c r="I148" s="55">
        <v>100801443</v>
      </c>
      <c r="J148" s="62">
        <f t="shared" si="13"/>
        <v>0</v>
      </c>
      <c r="K148" s="62">
        <f t="shared" si="13"/>
        <v>0</v>
      </c>
      <c r="L148" s="38">
        <f t="shared" si="14"/>
        <v>100</v>
      </c>
      <c r="M148" s="39">
        <f t="shared" si="15"/>
        <v>100</v>
      </c>
    </row>
    <row r="149" spans="1:13" x14ac:dyDescent="0.2">
      <c r="A149" s="51" t="s">
        <v>526</v>
      </c>
      <c r="B149" s="52" t="s">
        <v>527</v>
      </c>
      <c r="C149" s="53">
        <v>82504372</v>
      </c>
      <c r="D149" s="53">
        <v>100801443</v>
      </c>
      <c r="E149" s="53">
        <v>100801443</v>
      </c>
      <c r="F149" s="53">
        <v>0</v>
      </c>
      <c r="G149" s="53">
        <v>100801443</v>
      </c>
      <c r="H149" s="57">
        <v>100801443</v>
      </c>
      <c r="I149" s="55">
        <v>100801443</v>
      </c>
      <c r="J149" s="62">
        <f t="shared" si="13"/>
        <v>0</v>
      </c>
      <c r="K149" s="62">
        <f t="shared" si="13"/>
        <v>0</v>
      </c>
      <c r="L149" s="38">
        <f t="shared" si="14"/>
        <v>100</v>
      </c>
      <c r="M149" s="39">
        <f t="shared" si="15"/>
        <v>100</v>
      </c>
    </row>
    <row r="150" spans="1:13" x14ac:dyDescent="0.2">
      <c r="A150" s="51" t="s">
        <v>528</v>
      </c>
      <c r="B150" s="52" t="s">
        <v>525</v>
      </c>
      <c r="C150" s="53">
        <v>0</v>
      </c>
      <c r="D150" s="53">
        <v>27583762922</v>
      </c>
      <c r="E150" s="53">
        <v>23538912877</v>
      </c>
      <c r="F150" s="53">
        <v>4044850045</v>
      </c>
      <c r="G150" s="53">
        <v>23538912877</v>
      </c>
      <c r="H150" s="57">
        <v>23538912877</v>
      </c>
      <c r="I150" s="55">
        <v>23538912877</v>
      </c>
      <c r="J150" s="62">
        <f t="shared" si="13"/>
        <v>0</v>
      </c>
      <c r="K150" s="62">
        <f t="shared" si="13"/>
        <v>0</v>
      </c>
      <c r="L150" s="38">
        <f t="shared" si="14"/>
        <v>85.33611945390544</v>
      </c>
      <c r="M150" s="39">
        <f t="shared" si="15"/>
        <v>100</v>
      </c>
    </row>
    <row r="151" spans="1:13" ht="22.5" x14ac:dyDescent="0.2">
      <c r="A151" s="51" t="s">
        <v>529</v>
      </c>
      <c r="B151" s="52" t="s">
        <v>530</v>
      </c>
      <c r="C151" s="53">
        <v>0</v>
      </c>
      <c r="D151" s="53">
        <v>27583762922</v>
      </c>
      <c r="E151" s="53">
        <v>23538912877</v>
      </c>
      <c r="F151" s="53">
        <v>4044850045</v>
      </c>
      <c r="G151" s="53">
        <v>23538912877</v>
      </c>
      <c r="H151" s="57">
        <v>23538912877</v>
      </c>
      <c r="I151" s="55">
        <v>23538912877</v>
      </c>
      <c r="J151" s="62">
        <f t="shared" si="13"/>
        <v>0</v>
      </c>
      <c r="K151" s="62">
        <f t="shared" si="13"/>
        <v>0</v>
      </c>
      <c r="L151" s="38">
        <f t="shared" si="14"/>
        <v>85.33611945390544</v>
      </c>
      <c r="M151" s="39">
        <f t="shared" si="15"/>
        <v>100</v>
      </c>
    </row>
    <row r="152" spans="1:13" ht="22.5" x14ac:dyDescent="0.2">
      <c r="A152" s="51" t="s">
        <v>531</v>
      </c>
      <c r="B152" s="52" t="s">
        <v>532</v>
      </c>
      <c r="C152" s="53">
        <v>0</v>
      </c>
      <c r="D152" s="53">
        <v>545574330</v>
      </c>
      <c r="E152" s="53">
        <v>69890866</v>
      </c>
      <c r="F152" s="53">
        <v>475683464</v>
      </c>
      <c r="G152" s="53">
        <v>69890866</v>
      </c>
      <c r="H152" s="57">
        <v>69890866</v>
      </c>
      <c r="I152" s="55">
        <v>69890866</v>
      </c>
      <c r="J152" s="62">
        <f t="shared" si="13"/>
        <v>0</v>
      </c>
      <c r="K152" s="62">
        <f t="shared" si="13"/>
        <v>0</v>
      </c>
      <c r="L152" s="38">
        <f t="shared" si="14"/>
        <v>12.810512180805866</v>
      </c>
      <c r="M152" s="39">
        <f t="shared" si="15"/>
        <v>100</v>
      </c>
    </row>
    <row r="153" spans="1:13" ht="22.5" x14ac:dyDescent="0.2">
      <c r="A153" s="51" t="s">
        <v>533</v>
      </c>
      <c r="B153" s="52" t="s">
        <v>534</v>
      </c>
      <c r="C153" s="53">
        <v>0</v>
      </c>
      <c r="D153" s="53">
        <v>23469022011</v>
      </c>
      <c r="E153" s="53">
        <v>23469022011</v>
      </c>
      <c r="F153" s="53">
        <v>0</v>
      </c>
      <c r="G153" s="53">
        <v>23469022011</v>
      </c>
      <c r="H153" s="57">
        <v>23469022011</v>
      </c>
      <c r="I153" s="55">
        <v>23469022011</v>
      </c>
      <c r="J153" s="62">
        <f t="shared" si="13"/>
        <v>0</v>
      </c>
      <c r="K153" s="62">
        <f t="shared" si="13"/>
        <v>0</v>
      </c>
      <c r="L153" s="38">
        <f t="shared" si="14"/>
        <v>100</v>
      </c>
      <c r="M153" s="39">
        <f t="shared" si="15"/>
        <v>100</v>
      </c>
    </row>
    <row r="154" spans="1:13" ht="22.5" x14ac:dyDescent="0.2">
      <c r="A154" s="51" t="s">
        <v>535</v>
      </c>
      <c r="B154" s="52" t="s">
        <v>536</v>
      </c>
      <c r="C154" s="53">
        <v>0</v>
      </c>
      <c r="D154" s="53">
        <v>3569166581</v>
      </c>
      <c r="E154" s="53">
        <v>0</v>
      </c>
      <c r="F154" s="53">
        <v>3569166581</v>
      </c>
      <c r="G154" s="53">
        <v>0</v>
      </c>
      <c r="H154" s="57">
        <v>0</v>
      </c>
      <c r="I154" s="55">
        <v>0</v>
      </c>
      <c r="J154" s="62">
        <f t="shared" si="13"/>
        <v>0</v>
      </c>
      <c r="K154" s="62">
        <f t="shared" si="13"/>
        <v>0</v>
      </c>
      <c r="L154" s="38">
        <f t="shared" si="14"/>
        <v>0</v>
      </c>
      <c r="M154" s="39" t="e">
        <f t="shared" si="15"/>
        <v>#DIV/0!</v>
      </c>
    </row>
    <row r="155" spans="1:13" x14ac:dyDescent="0.2">
      <c r="A155" s="51" t="s">
        <v>537</v>
      </c>
      <c r="B155" s="52" t="s">
        <v>538</v>
      </c>
      <c r="C155" s="53">
        <v>2899587462</v>
      </c>
      <c r="D155" s="53">
        <v>2899587462</v>
      </c>
      <c r="E155" s="53">
        <v>0</v>
      </c>
      <c r="F155" s="53">
        <v>2899587462</v>
      </c>
      <c r="G155" s="53">
        <v>0</v>
      </c>
      <c r="H155" s="57">
        <v>0</v>
      </c>
      <c r="I155" s="55">
        <v>0</v>
      </c>
      <c r="J155" s="62">
        <f t="shared" si="13"/>
        <v>0</v>
      </c>
      <c r="K155" s="62">
        <f t="shared" si="13"/>
        <v>0</v>
      </c>
      <c r="L155" s="38">
        <f t="shared" si="14"/>
        <v>0</v>
      </c>
      <c r="M155" s="39" t="e">
        <f t="shared" si="15"/>
        <v>#DIV/0!</v>
      </c>
    </row>
    <row r="156" spans="1:13" x14ac:dyDescent="0.2">
      <c r="A156" s="51" t="s">
        <v>539</v>
      </c>
      <c r="B156" s="52" t="s">
        <v>193</v>
      </c>
      <c r="C156" s="53">
        <v>2899587462</v>
      </c>
      <c r="D156" s="53">
        <v>2899587462</v>
      </c>
      <c r="E156" s="53">
        <v>0</v>
      </c>
      <c r="F156" s="53">
        <v>2899587462</v>
      </c>
      <c r="G156" s="53">
        <v>0</v>
      </c>
      <c r="H156" s="57">
        <v>0</v>
      </c>
      <c r="I156" s="55">
        <v>0</v>
      </c>
      <c r="J156" s="62">
        <f t="shared" si="13"/>
        <v>0</v>
      </c>
      <c r="K156" s="62">
        <f t="shared" si="13"/>
        <v>0</v>
      </c>
      <c r="L156" s="38">
        <f t="shared" si="14"/>
        <v>0</v>
      </c>
      <c r="M156" s="39" t="e">
        <f t="shared" si="15"/>
        <v>#DIV/0!</v>
      </c>
    </row>
    <row r="157" spans="1:13" ht="22.5" x14ac:dyDescent="0.2">
      <c r="A157" s="51" t="s">
        <v>540</v>
      </c>
      <c r="B157" s="52" t="s">
        <v>532</v>
      </c>
      <c r="C157" s="53">
        <v>2899587462</v>
      </c>
      <c r="D157" s="53">
        <v>2899587462</v>
      </c>
      <c r="E157" s="53">
        <v>0</v>
      </c>
      <c r="F157" s="53">
        <v>2899587462</v>
      </c>
      <c r="G157" s="53">
        <v>0</v>
      </c>
      <c r="H157" s="57">
        <v>0</v>
      </c>
      <c r="I157" s="55">
        <v>0</v>
      </c>
      <c r="J157" s="62">
        <f t="shared" si="13"/>
        <v>0</v>
      </c>
      <c r="K157" s="62">
        <f t="shared" si="13"/>
        <v>0</v>
      </c>
      <c r="L157" s="38">
        <f t="shared" si="14"/>
        <v>0</v>
      </c>
      <c r="M157" s="39" t="e">
        <f t="shared" si="15"/>
        <v>#DIV/0!</v>
      </c>
    </row>
    <row r="158" spans="1:13" x14ac:dyDescent="0.2">
      <c r="A158" s="51" t="s">
        <v>541</v>
      </c>
      <c r="B158" s="52" t="s">
        <v>542</v>
      </c>
      <c r="C158" s="53">
        <v>12160528656</v>
      </c>
      <c r="D158" s="53">
        <v>60306700691</v>
      </c>
      <c r="E158" s="53">
        <v>31544870491</v>
      </c>
      <c r="F158" s="53">
        <v>28761830200</v>
      </c>
      <c r="G158" s="53">
        <v>31544870491</v>
      </c>
      <c r="H158" s="57">
        <v>25761168110.790001</v>
      </c>
      <c r="I158" s="55">
        <v>25671877924.790001</v>
      </c>
      <c r="J158" s="62">
        <f t="shared" si="13"/>
        <v>5783702380.2099991</v>
      </c>
      <c r="K158" s="62">
        <f t="shared" si="13"/>
        <v>89290186</v>
      </c>
      <c r="L158" s="38">
        <f t="shared" si="14"/>
        <v>52.307405528002406</v>
      </c>
      <c r="M158" s="39">
        <f t="shared" si="15"/>
        <v>81.38209960986967</v>
      </c>
    </row>
    <row r="159" spans="1:13" x14ac:dyDescent="0.2">
      <c r="A159" s="51" t="s">
        <v>543</v>
      </c>
      <c r="B159" s="52" t="s">
        <v>544</v>
      </c>
      <c r="C159" s="53">
        <v>6159934525</v>
      </c>
      <c r="D159" s="53">
        <v>12356149390</v>
      </c>
      <c r="E159" s="53">
        <v>4592313472</v>
      </c>
      <c r="F159" s="53">
        <v>7763835918</v>
      </c>
      <c r="G159" s="53">
        <v>4592313472</v>
      </c>
      <c r="H159" s="57">
        <v>2426610685</v>
      </c>
      <c r="I159" s="55">
        <v>2357809591</v>
      </c>
      <c r="J159" s="62">
        <f t="shared" si="13"/>
        <v>2165702787</v>
      </c>
      <c r="K159" s="62">
        <f t="shared" si="13"/>
        <v>68801094</v>
      </c>
      <c r="L159" s="38">
        <f t="shared" si="14"/>
        <v>37.166218431420248</v>
      </c>
      <c r="M159" s="39">
        <f t="shared" si="15"/>
        <v>51.34252279109225</v>
      </c>
    </row>
    <row r="160" spans="1:13" x14ac:dyDescent="0.2">
      <c r="A160" s="51" t="s">
        <v>545</v>
      </c>
      <c r="B160" s="52" t="s">
        <v>546</v>
      </c>
      <c r="C160" s="53">
        <v>2004146574</v>
      </c>
      <c r="D160" s="53">
        <v>8200361439</v>
      </c>
      <c r="E160" s="53">
        <v>3191099857</v>
      </c>
      <c r="F160" s="53">
        <v>5009261582</v>
      </c>
      <c r="G160" s="53">
        <v>3191099857</v>
      </c>
      <c r="H160" s="57">
        <v>1385022668</v>
      </c>
      <c r="I160" s="55">
        <v>1316221574</v>
      </c>
      <c r="J160" s="62">
        <f t="shared" si="13"/>
        <v>1806077189</v>
      </c>
      <c r="K160" s="62">
        <f t="shared" si="13"/>
        <v>68801094</v>
      </c>
      <c r="L160" s="38">
        <f t="shared" si="14"/>
        <v>38.914136660165816</v>
      </c>
      <c r="M160" s="39">
        <f t="shared" si="15"/>
        <v>41.246643257268651</v>
      </c>
    </row>
    <row r="161" spans="1:13" x14ac:dyDescent="0.2">
      <c r="A161" s="51" t="s">
        <v>547</v>
      </c>
      <c r="B161" s="52" t="s">
        <v>548</v>
      </c>
      <c r="C161" s="53">
        <v>2004146574</v>
      </c>
      <c r="D161" s="53">
        <v>8200361439</v>
      </c>
      <c r="E161" s="53">
        <v>3191099857</v>
      </c>
      <c r="F161" s="53">
        <v>5009261582</v>
      </c>
      <c r="G161" s="53">
        <v>3191099857</v>
      </c>
      <c r="H161" s="57">
        <v>1385022668</v>
      </c>
      <c r="I161" s="55">
        <v>1316221574</v>
      </c>
      <c r="J161" s="62">
        <f t="shared" si="13"/>
        <v>1806077189</v>
      </c>
      <c r="K161" s="62">
        <f t="shared" si="13"/>
        <v>68801094</v>
      </c>
      <c r="L161" s="38">
        <f t="shared" si="14"/>
        <v>38.914136660165816</v>
      </c>
      <c r="M161" s="39">
        <f t="shared" si="15"/>
        <v>41.246643257268651</v>
      </c>
    </row>
    <row r="162" spans="1:13" x14ac:dyDescent="0.2">
      <c r="A162" s="51" t="s">
        <v>549</v>
      </c>
      <c r="B162" s="52" t="s">
        <v>550</v>
      </c>
      <c r="C162" s="53">
        <v>2004146574</v>
      </c>
      <c r="D162" s="53">
        <v>2026133813</v>
      </c>
      <c r="E162" s="53">
        <v>1144066107</v>
      </c>
      <c r="F162" s="53">
        <v>882067706</v>
      </c>
      <c r="G162" s="53">
        <v>1144066107</v>
      </c>
      <c r="H162" s="57">
        <v>869107574</v>
      </c>
      <c r="I162" s="55">
        <v>869107574</v>
      </c>
      <c r="J162" s="62">
        <f t="shared" si="13"/>
        <v>274958533</v>
      </c>
      <c r="K162" s="62">
        <f t="shared" si="13"/>
        <v>0</v>
      </c>
      <c r="L162" s="38">
        <f t="shared" si="14"/>
        <v>56.465476251345692</v>
      </c>
      <c r="M162" s="39">
        <f t="shared" si="15"/>
        <v>75.966551992261756</v>
      </c>
    </row>
    <row r="163" spans="1:13" x14ac:dyDescent="0.2">
      <c r="A163" s="51" t="s">
        <v>551</v>
      </c>
      <c r="B163" s="52" t="s">
        <v>552</v>
      </c>
      <c r="C163" s="53">
        <v>0</v>
      </c>
      <c r="D163" s="53">
        <v>6174227626</v>
      </c>
      <c r="E163" s="53">
        <v>2047033750</v>
      </c>
      <c r="F163" s="53">
        <v>4127193876</v>
      </c>
      <c r="G163" s="53">
        <v>2047033750</v>
      </c>
      <c r="H163" s="57">
        <v>515915094</v>
      </c>
      <c r="I163" s="55">
        <v>447114000</v>
      </c>
      <c r="J163" s="62">
        <f t="shared" si="13"/>
        <v>1531118656</v>
      </c>
      <c r="K163" s="62">
        <f t="shared" si="13"/>
        <v>68801094</v>
      </c>
      <c r="L163" s="38">
        <f t="shared" si="14"/>
        <v>33.154491120149707</v>
      </c>
      <c r="M163" s="39">
        <f t="shared" si="15"/>
        <v>21.842043395718317</v>
      </c>
    </row>
    <row r="164" spans="1:13" x14ac:dyDescent="0.2">
      <c r="A164" s="51" t="s">
        <v>553</v>
      </c>
      <c r="B164" s="52" t="s">
        <v>554</v>
      </c>
      <c r="C164" s="53">
        <v>3614834145</v>
      </c>
      <c r="D164" s="53">
        <v>3554834145</v>
      </c>
      <c r="E164" s="53">
        <v>1124032642</v>
      </c>
      <c r="F164" s="53">
        <v>2430801503</v>
      </c>
      <c r="G164" s="53">
        <v>1124032642</v>
      </c>
      <c r="H164" s="57">
        <v>789480944</v>
      </c>
      <c r="I164" s="55">
        <v>789480944</v>
      </c>
      <c r="J164" s="62">
        <f t="shared" si="13"/>
        <v>334551698</v>
      </c>
      <c r="K164" s="62">
        <f t="shared" si="13"/>
        <v>0</v>
      </c>
      <c r="L164" s="38">
        <f t="shared" si="14"/>
        <v>31.619833616738259</v>
      </c>
      <c r="M164" s="39">
        <f t="shared" si="15"/>
        <v>70.236478417145463</v>
      </c>
    </row>
    <row r="165" spans="1:13" x14ac:dyDescent="0.2">
      <c r="A165" s="51" t="s">
        <v>555</v>
      </c>
      <c r="B165" s="52" t="s">
        <v>556</v>
      </c>
      <c r="C165" s="53">
        <v>1942249015</v>
      </c>
      <c r="D165" s="53">
        <v>1160307372</v>
      </c>
      <c r="E165" s="53">
        <v>940788853</v>
      </c>
      <c r="F165" s="53">
        <v>219518519</v>
      </c>
      <c r="G165" s="53">
        <v>940788853</v>
      </c>
      <c r="H165" s="57">
        <v>789480944</v>
      </c>
      <c r="I165" s="55">
        <v>789480944</v>
      </c>
      <c r="J165" s="62">
        <f t="shared" si="13"/>
        <v>151307909</v>
      </c>
      <c r="K165" s="62">
        <f t="shared" si="13"/>
        <v>0</v>
      </c>
      <c r="L165" s="38">
        <f t="shared" si="14"/>
        <v>81.081002818966823</v>
      </c>
      <c r="M165" s="39">
        <f t="shared" si="15"/>
        <v>83.916910950049271</v>
      </c>
    </row>
    <row r="166" spans="1:13" x14ac:dyDescent="0.2">
      <c r="A166" s="51" t="s">
        <v>557</v>
      </c>
      <c r="B166" s="52" t="s">
        <v>558</v>
      </c>
      <c r="C166" s="53">
        <v>150000000</v>
      </c>
      <c r="D166" s="53">
        <v>65000000</v>
      </c>
      <c r="E166" s="53">
        <v>55753217</v>
      </c>
      <c r="F166" s="53">
        <v>9246783</v>
      </c>
      <c r="G166" s="53">
        <v>55753217</v>
      </c>
      <c r="H166" s="57">
        <v>55753217</v>
      </c>
      <c r="I166" s="55">
        <v>55753217</v>
      </c>
      <c r="J166" s="62">
        <f t="shared" si="13"/>
        <v>0</v>
      </c>
      <c r="K166" s="62">
        <f t="shared" si="13"/>
        <v>0</v>
      </c>
      <c r="L166" s="38">
        <f t="shared" si="14"/>
        <v>85.774180000000001</v>
      </c>
      <c r="M166" s="39">
        <f t="shared" si="15"/>
        <v>100</v>
      </c>
    </row>
    <row r="167" spans="1:13" x14ac:dyDescent="0.2">
      <c r="A167" s="51" t="s">
        <v>559</v>
      </c>
      <c r="B167" s="52" t="s">
        <v>560</v>
      </c>
      <c r="C167" s="53">
        <v>152000000</v>
      </c>
      <c r="D167" s="53">
        <v>52000000</v>
      </c>
      <c r="E167" s="53">
        <v>48169000</v>
      </c>
      <c r="F167" s="53">
        <v>3831000</v>
      </c>
      <c r="G167" s="53">
        <v>48169000</v>
      </c>
      <c r="H167" s="57">
        <v>48169000</v>
      </c>
      <c r="I167" s="55">
        <v>48169000</v>
      </c>
      <c r="J167" s="62">
        <f t="shared" si="13"/>
        <v>0</v>
      </c>
      <c r="K167" s="62">
        <f t="shared" si="13"/>
        <v>0</v>
      </c>
      <c r="L167" s="38">
        <f t="shared" si="14"/>
        <v>92.632692307692309</v>
      </c>
      <c r="M167" s="39">
        <f t="shared" si="15"/>
        <v>100</v>
      </c>
    </row>
    <row r="168" spans="1:13" x14ac:dyDescent="0.2">
      <c r="A168" s="51" t="s">
        <v>561</v>
      </c>
      <c r="B168" s="52" t="s">
        <v>562</v>
      </c>
      <c r="C168" s="53">
        <v>200000000</v>
      </c>
      <c r="D168" s="53">
        <v>263723105</v>
      </c>
      <c r="E168" s="53">
        <v>256716836</v>
      </c>
      <c r="F168" s="53">
        <v>7006269</v>
      </c>
      <c r="G168" s="53">
        <v>256716836</v>
      </c>
      <c r="H168" s="57">
        <v>254216836</v>
      </c>
      <c r="I168" s="55">
        <v>254216836</v>
      </c>
      <c r="J168" s="62">
        <f t="shared" si="13"/>
        <v>2500000</v>
      </c>
      <c r="K168" s="62">
        <f t="shared" si="13"/>
        <v>0</v>
      </c>
      <c r="L168" s="38">
        <f t="shared" si="14"/>
        <v>97.343323786514645</v>
      </c>
      <c r="M168" s="39">
        <f t="shared" si="15"/>
        <v>99.0261643766909</v>
      </c>
    </row>
    <row r="169" spans="1:13" ht="22.5" x14ac:dyDescent="0.2">
      <c r="A169" s="51" t="s">
        <v>563</v>
      </c>
      <c r="B169" s="52" t="s">
        <v>564</v>
      </c>
      <c r="C169" s="53">
        <v>200000000</v>
      </c>
      <c r="D169" s="53">
        <v>50000000</v>
      </c>
      <c r="E169" s="53">
        <v>36284833</v>
      </c>
      <c r="F169" s="53">
        <v>13715167</v>
      </c>
      <c r="G169" s="53">
        <v>36284833</v>
      </c>
      <c r="H169" s="57">
        <v>32996033</v>
      </c>
      <c r="I169" s="55">
        <v>32996033</v>
      </c>
      <c r="J169" s="62">
        <f t="shared" si="13"/>
        <v>3288800</v>
      </c>
      <c r="K169" s="62">
        <f t="shared" si="13"/>
        <v>0</v>
      </c>
      <c r="L169" s="38">
        <f t="shared" si="14"/>
        <v>72.569665999999998</v>
      </c>
      <c r="M169" s="39">
        <f t="shared" si="15"/>
        <v>90.93615781558097</v>
      </c>
    </row>
    <row r="170" spans="1:13" ht="22.5" x14ac:dyDescent="0.2">
      <c r="A170" s="51" t="s">
        <v>565</v>
      </c>
      <c r="B170" s="52" t="s">
        <v>566</v>
      </c>
      <c r="C170" s="53">
        <v>660000000</v>
      </c>
      <c r="D170" s="53">
        <v>290000000</v>
      </c>
      <c r="E170" s="53">
        <v>154075570</v>
      </c>
      <c r="F170" s="53">
        <v>135924430</v>
      </c>
      <c r="G170" s="53">
        <v>154075570</v>
      </c>
      <c r="H170" s="57">
        <v>18056461</v>
      </c>
      <c r="I170" s="55">
        <v>18056461</v>
      </c>
      <c r="J170" s="62">
        <f t="shared" si="13"/>
        <v>136019109</v>
      </c>
      <c r="K170" s="62">
        <f t="shared" si="13"/>
        <v>0</v>
      </c>
      <c r="L170" s="38">
        <f t="shared" si="14"/>
        <v>53.129506896551725</v>
      </c>
      <c r="M170" s="39">
        <f t="shared" si="15"/>
        <v>11.719223884746945</v>
      </c>
    </row>
    <row r="171" spans="1:13" ht="22.5" x14ac:dyDescent="0.2">
      <c r="A171" s="51" t="s">
        <v>567</v>
      </c>
      <c r="B171" s="52" t="s">
        <v>568</v>
      </c>
      <c r="C171" s="53">
        <v>150000000</v>
      </c>
      <c r="D171" s="53">
        <v>93694050</v>
      </c>
      <c r="E171" s="53">
        <v>82405044</v>
      </c>
      <c r="F171" s="53">
        <v>11289006</v>
      </c>
      <c r="G171" s="53">
        <v>82405044</v>
      </c>
      <c r="H171" s="57">
        <v>82405044</v>
      </c>
      <c r="I171" s="55">
        <v>82405044</v>
      </c>
      <c r="J171" s="62">
        <f t="shared" si="13"/>
        <v>0</v>
      </c>
      <c r="K171" s="62">
        <f t="shared" si="13"/>
        <v>0</v>
      </c>
      <c r="L171" s="38">
        <f t="shared" si="14"/>
        <v>87.95120287787752</v>
      </c>
      <c r="M171" s="39">
        <f t="shared" si="15"/>
        <v>100</v>
      </c>
    </row>
    <row r="172" spans="1:13" x14ac:dyDescent="0.2">
      <c r="A172" s="51" t="s">
        <v>569</v>
      </c>
      <c r="B172" s="52" t="s">
        <v>570</v>
      </c>
      <c r="C172" s="53">
        <v>275890217</v>
      </c>
      <c r="D172" s="53">
        <v>275890217</v>
      </c>
      <c r="E172" s="53">
        <v>243210450</v>
      </c>
      <c r="F172" s="53">
        <v>32679767</v>
      </c>
      <c r="G172" s="53">
        <v>243210450</v>
      </c>
      <c r="H172" s="57">
        <v>233710450</v>
      </c>
      <c r="I172" s="55">
        <v>233710450</v>
      </c>
      <c r="J172" s="62">
        <f t="shared" ref="J172:K229" si="16">G172-H172</f>
        <v>9500000</v>
      </c>
      <c r="K172" s="62">
        <f t="shared" si="16"/>
        <v>0</v>
      </c>
      <c r="L172" s="38">
        <f t="shared" si="14"/>
        <v>88.154793107433747</v>
      </c>
      <c r="M172" s="39">
        <f t="shared" si="15"/>
        <v>96.093917839467835</v>
      </c>
    </row>
    <row r="173" spans="1:13" x14ac:dyDescent="0.2">
      <c r="A173" s="51" t="s">
        <v>571</v>
      </c>
      <c r="B173" s="52" t="s">
        <v>572</v>
      </c>
      <c r="C173" s="53">
        <v>100000000</v>
      </c>
      <c r="D173" s="53">
        <v>70000000</v>
      </c>
      <c r="E173" s="53">
        <v>64173903</v>
      </c>
      <c r="F173" s="53">
        <v>5826097</v>
      </c>
      <c r="G173" s="53">
        <v>64173903</v>
      </c>
      <c r="H173" s="57">
        <v>64173903</v>
      </c>
      <c r="I173" s="55">
        <v>64173903</v>
      </c>
      <c r="J173" s="62">
        <f t="shared" si="16"/>
        <v>0</v>
      </c>
      <c r="K173" s="62">
        <f t="shared" si="16"/>
        <v>0</v>
      </c>
      <c r="L173" s="38">
        <f t="shared" si="14"/>
        <v>91.677004285714276</v>
      </c>
      <c r="M173" s="39">
        <f t="shared" si="15"/>
        <v>100</v>
      </c>
    </row>
    <row r="174" spans="1:13" x14ac:dyDescent="0.2">
      <c r="A174" s="51" t="s">
        <v>573</v>
      </c>
      <c r="B174" s="52" t="s">
        <v>574</v>
      </c>
      <c r="C174" s="53">
        <v>1672585130</v>
      </c>
      <c r="D174" s="53">
        <v>2394526773</v>
      </c>
      <c r="E174" s="53">
        <v>183243789</v>
      </c>
      <c r="F174" s="53">
        <v>2211282984</v>
      </c>
      <c r="G174" s="53">
        <v>183243789</v>
      </c>
      <c r="H174" s="57">
        <v>0</v>
      </c>
      <c r="I174" s="55">
        <v>0</v>
      </c>
      <c r="J174" s="62">
        <f t="shared" si="16"/>
        <v>183243789</v>
      </c>
      <c r="K174" s="62">
        <f t="shared" si="16"/>
        <v>0</v>
      </c>
      <c r="L174" s="38">
        <f t="shared" si="14"/>
        <v>7.6526097375984525</v>
      </c>
      <c r="M174" s="39">
        <f t="shared" si="15"/>
        <v>0</v>
      </c>
    </row>
    <row r="175" spans="1:13" x14ac:dyDescent="0.2">
      <c r="A175" s="51" t="s">
        <v>575</v>
      </c>
      <c r="B175" s="52" t="s">
        <v>576</v>
      </c>
      <c r="C175" s="53">
        <v>1672585130</v>
      </c>
      <c r="D175" s="53">
        <v>2394526773</v>
      </c>
      <c r="E175" s="53">
        <v>183243789</v>
      </c>
      <c r="F175" s="53">
        <v>2211282984</v>
      </c>
      <c r="G175" s="53">
        <v>183243789</v>
      </c>
      <c r="H175" s="57">
        <v>0</v>
      </c>
      <c r="I175" s="55">
        <v>0</v>
      </c>
      <c r="J175" s="62">
        <f t="shared" si="16"/>
        <v>183243789</v>
      </c>
      <c r="K175" s="62">
        <f t="shared" si="16"/>
        <v>0</v>
      </c>
      <c r="L175" s="38">
        <f t="shared" si="14"/>
        <v>7.6526097375984525</v>
      </c>
      <c r="M175" s="39">
        <f t="shared" si="15"/>
        <v>0</v>
      </c>
    </row>
    <row r="176" spans="1:13" x14ac:dyDescent="0.2">
      <c r="A176" s="51" t="s">
        <v>577</v>
      </c>
      <c r="B176" s="52" t="s">
        <v>578</v>
      </c>
      <c r="C176" s="53">
        <v>540953806</v>
      </c>
      <c r="D176" s="53">
        <v>600953806</v>
      </c>
      <c r="E176" s="53">
        <v>277180973</v>
      </c>
      <c r="F176" s="53">
        <v>323772833</v>
      </c>
      <c r="G176" s="53">
        <v>277180973</v>
      </c>
      <c r="H176" s="57">
        <v>252107073</v>
      </c>
      <c r="I176" s="55">
        <v>252107073</v>
      </c>
      <c r="J176" s="62">
        <f t="shared" si="16"/>
        <v>25073900</v>
      </c>
      <c r="K176" s="62">
        <f t="shared" si="16"/>
        <v>0</v>
      </c>
      <c r="L176" s="38">
        <f t="shared" si="14"/>
        <v>46.123507369882603</v>
      </c>
      <c r="M176" s="39">
        <f t="shared" si="15"/>
        <v>90.953960609698854</v>
      </c>
    </row>
    <row r="177" spans="1:13" x14ac:dyDescent="0.2">
      <c r="A177" s="51" t="s">
        <v>579</v>
      </c>
      <c r="B177" s="52" t="s">
        <v>580</v>
      </c>
      <c r="C177" s="53">
        <v>540953806</v>
      </c>
      <c r="D177" s="53">
        <v>600953806</v>
      </c>
      <c r="E177" s="53">
        <v>277180973</v>
      </c>
      <c r="F177" s="53">
        <v>323772833</v>
      </c>
      <c r="G177" s="53">
        <v>277180973</v>
      </c>
      <c r="H177" s="57">
        <v>252107073</v>
      </c>
      <c r="I177" s="55">
        <v>252107073</v>
      </c>
      <c r="J177" s="62">
        <f t="shared" si="16"/>
        <v>25073900</v>
      </c>
      <c r="K177" s="62">
        <f t="shared" si="16"/>
        <v>0</v>
      </c>
      <c r="L177" s="38">
        <f t="shared" si="14"/>
        <v>46.123507369882603</v>
      </c>
      <c r="M177" s="39">
        <f t="shared" si="15"/>
        <v>90.953960609698854</v>
      </c>
    </row>
    <row r="178" spans="1:13" x14ac:dyDescent="0.2">
      <c r="A178" s="51" t="s">
        <v>581</v>
      </c>
      <c r="B178" s="52" t="s">
        <v>582</v>
      </c>
      <c r="C178" s="53">
        <v>400000000</v>
      </c>
      <c r="D178" s="53">
        <v>317706781</v>
      </c>
      <c r="E178" s="53">
        <v>0</v>
      </c>
      <c r="F178" s="53">
        <v>317706781</v>
      </c>
      <c r="G178" s="53">
        <v>0</v>
      </c>
      <c r="H178" s="57">
        <v>0</v>
      </c>
      <c r="I178" s="55">
        <v>0</v>
      </c>
      <c r="J178" s="62">
        <f t="shared" si="16"/>
        <v>0</v>
      </c>
      <c r="K178" s="62">
        <f t="shared" si="16"/>
        <v>0</v>
      </c>
      <c r="L178" s="38">
        <f t="shared" si="14"/>
        <v>0</v>
      </c>
      <c r="M178" s="39" t="e">
        <f t="shared" si="15"/>
        <v>#DIV/0!</v>
      </c>
    </row>
    <row r="179" spans="1:13" x14ac:dyDescent="0.2">
      <c r="A179" s="51" t="s">
        <v>583</v>
      </c>
      <c r="B179" s="52" t="s">
        <v>584</v>
      </c>
      <c r="C179" s="53">
        <v>75953806</v>
      </c>
      <c r="D179" s="53">
        <v>218247025</v>
      </c>
      <c r="E179" s="53">
        <v>212180973</v>
      </c>
      <c r="F179" s="53">
        <v>6066052</v>
      </c>
      <c r="G179" s="53">
        <v>212180973</v>
      </c>
      <c r="H179" s="57">
        <v>199821358.5</v>
      </c>
      <c r="I179" s="55">
        <v>199821358.5</v>
      </c>
      <c r="J179" s="62">
        <f t="shared" si="16"/>
        <v>12359614.5</v>
      </c>
      <c r="K179" s="62">
        <f t="shared" si="16"/>
        <v>0</v>
      </c>
      <c r="L179" s="38">
        <f t="shared" si="14"/>
        <v>97.220556843787449</v>
      </c>
      <c r="M179" s="39">
        <f t="shared" si="15"/>
        <v>94.174965678944261</v>
      </c>
    </row>
    <row r="180" spans="1:13" x14ac:dyDescent="0.2">
      <c r="A180" s="51" t="s">
        <v>585</v>
      </c>
      <c r="B180" s="52" t="s">
        <v>586</v>
      </c>
      <c r="C180" s="53">
        <v>65000000</v>
      </c>
      <c r="D180" s="53">
        <v>65000000</v>
      </c>
      <c r="E180" s="53">
        <v>65000000</v>
      </c>
      <c r="F180" s="53">
        <v>0</v>
      </c>
      <c r="G180" s="53">
        <v>65000000</v>
      </c>
      <c r="H180" s="57">
        <v>52285714.5</v>
      </c>
      <c r="I180" s="55">
        <v>52285714.5</v>
      </c>
      <c r="J180" s="62">
        <f t="shared" si="16"/>
        <v>12714285.5</v>
      </c>
      <c r="K180" s="62">
        <f t="shared" si="16"/>
        <v>0</v>
      </c>
      <c r="L180" s="38">
        <f t="shared" si="14"/>
        <v>100</v>
      </c>
      <c r="M180" s="39">
        <f t="shared" si="15"/>
        <v>80.439560769230766</v>
      </c>
    </row>
    <row r="181" spans="1:13" x14ac:dyDescent="0.2">
      <c r="A181" s="51" t="s">
        <v>587</v>
      </c>
      <c r="B181" s="52" t="s">
        <v>588</v>
      </c>
      <c r="C181" s="53">
        <v>1770594131</v>
      </c>
      <c r="D181" s="53">
        <v>29879379498</v>
      </c>
      <c r="E181" s="53">
        <v>16515638088.75</v>
      </c>
      <c r="F181" s="53">
        <v>13363741409.25</v>
      </c>
      <c r="G181" s="53">
        <v>16515638088.75</v>
      </c>
      <c r="H181" s="57">
        <v>14486582401.75</v>
      </c>
      <c r="I181" s="55">
        <v>14473582401.75</v>
      </c>
      <c r="J181" s="62">
        <f t="shared" si="16"/>
        <v>2029055687</v>
      </c>
      <c r="K181" s="62">
        <f t="shared" si="16"/>
        <v>13000000</v>
      </c>
      <c r="L181" s="38">
        <f t="shared" si="14"/>
        <v>55.274367695137336</v>
      </c>
      <c r="M181" s="39">
        <f t="shared" si="15"/>
        <v>87.635623425346239</v>
      </c>
    </row>
    <row r="182" spans="1:13" ht="22.5" x14ac:dyDescent="0.2">
      <c r="A182" s="51" t="s">
        <v>589</v>
      </c>
      <c r="B182" s="52" t="s">
        <v>590</v>
      </c>
      <c r="C182" s="53">
        <v>0</v>
      </c>
      <c r="D182" s="53">
        <v>8642746939</v>
      </c>
      <c r="E182" s="53">
        <v>5550824584.75</v>
      </c>
      <c r="F182" s="53">
        <v>3091922354.25</v>
      </c>
      <c r="G182" s="53">
        <v>5550824584.75</v>
      </c>
      <c r="H182" s="57">
        <v>4453629171.75</v>
      </c>
      <c r="I182" s="55">
        <v>4453629171.75</v>
      </c>
      <c r="J182" s="62">
        <f t="shared" si="16"/>
        <v>1097195413</v>
      </c>
      <c r="K182" s="62">
        <f t="shared" si="16"/>
        <v>0</v>
      </c>
      <c r="L182" s="38">
        <f t="shared" si="14"/>
        <v>64.225235610013726</v>
      </c>
      <c r="M182" s="39">
        <f t="shared" si="15"/>
        <v>80.233650041574577</v>
      </c>
    </row>
    <row r="183" spans="1:13" ht="22.5" x14ac:dyDescent="0.2">
      <c r="A183" s="51" t="s">
        <v>591</v>
      </c>
      <c r="B183" s="52" t="s">
        <v>592</v>
      </c>
      <c r="C183" s="53">
        <v>0</v>
      </c>
      <c r="D183" s="53">
        <v>8642746939</v>
      </c>
      <c r="E183" s="53">
        <v>5550824584.75</v>
      </c>
      <c r="F183" s="53">
        <v>3091922354.25</v>
      </c>
      <c r="G183" s="53">
        <v>5550824584.75</v>
      </c>
      <c r="H183" s="57">
        <v>4453629171.75</v>
      </c>
      <c r="I183" s="55">
        <v>4453629171.75</v>
      </c>
      <c r="J183" s="62">
        <f t="shared" si="16"/>
        <v>1097195413</v>
      </c>
      <c r="K183" s="62">
        <f t="shared" si="16"/>
        <v>0</v>
      </c>
      <c r="L183" s="38">
        <f t="shared" si="14"/>
        <v>64.225235610013726</v>
      </c>
      <c r="M183" s="39">
        <f t="shared" si="15"/>
        <v>80.233650041574577</v>
      </c>
    </row>
    <row r="184" spans="1:13" ht="22.5" x14ac:dyDescent="0.2">
      <c r="A184" s="51" t="s">
        <v>593</v>
      </c>
      <c r="B184" s="52" t="s">
        <v>594</v>
      </c>
      <c r="C184" s="53">
        <v>0</v>
      </c>
      <c r="D184" s="53">
        <v>4520825487</v>
      </c>
      <c r="E184" s="53">
        <v>2871437610</v>
      </c>
      <c r="F184" s="53">
        <v>1649387877</v>
      </c>
      <c r="G184" s="53">
        <v>2871437610</v>
      </c>
      <c r="H184" s="57">
        <v>2192961796.79</v>
      </c>
      <c r="I184" s="55">
        <v>2192961796.79</v>
      </c>
      <c r="J184" s="62">
        <f t="shared" si="16"/>
        <v>678475813.21000004</v>
      </c>
      <c r="K184" s="62">
        <f t="shared" si="16"/>
        <v>0</v>
      </c>
      <c r="L184" s="38">
        <f t="shared" si="14"/>
        <v>63.515780873582749</v>
      </c>
      <c r="M184" s="39">
        <f t="shared" si="15"/>
        <v>76.37156346886465</v>
      </c>
    </row>
    <row r="185" spans="1:13" ht="45" x14ac:dyDescent="0.2">
      <c r="A185" s="51" t="s">
        <v>595</v>
      </c>
      <c r="B185" s="52" t="s">
        <v>596</v>
      </c>
      <c r="C185" s="53">
        <v>0</v>
      </c>
      <c r="D185" s="54">
        <v>1408859239</v>
      </c>
      <c r="E185" s="53">
        <v>1408825736</v>
      </c>
      <c r="F185" s="53">
        <v>33503</v>
      </c>
      <c r="G185" s="53">
        <v>1408825736</v>
      </c>
      <c r="H185" s="57">
        <v>1148453755.3299999</v>
      </c>
      <c r="I185" s="55">
        <v>1148453755.3299999</v>
      </c>
      <c r="J185" s="62">
        <f t="shared" si="16"/>
        <v>260371980.67000008</v>
      </c>
      <c r="K185" s="62">
        <f t="shared" si="16"/>
        <v>0</v>
      </c>
      <c r="L185" s="38">
        <f t="shared" si="14"/>
        <v>99.997621976768684</v>
      </c>
      <c r="M185" s="39">
        <f t="shared" si="15"/>
        <v>81.518510485955503</v>
      </c>
    </row>
    <row r="186" spans="1:13" ht="33.75" x14ac:dyDescent="0.2">
      <c r="A186" s="51" t="s">
        <v>597</v>
      </c>
      <c r="B186" s="52" t="s">
        <v>598</v>
      </c>
      <c r="C186" s="53">
        <v>0</v>
      </c>
      <c r="D186" s="54">
        <v>2631518581</v>
      </c>
      <c r="E186" s="53">
        <v>1189017606.75</v>
      </c>
      <c r="F186" s="53">
        <v>1442500974.25</v>
      </c>
      <c r="G186" s="53">
        <v>1189017606.75</v>
      </c>
      <c r="H186" s="57">
        <v>1112213619.6300001</v>
      </c>
      <c r="I186" s="55">
        <v>1112213619.6300001</v>
      </c>
      <c r="J186" s="62">
        <f t="shared" si="16"/>
        <v>76803987.119999886</v>
      </c>
      <c r="K186" s="62">
        <f t="shared" si="16"/>
        <v>0</v>
      </c>
      <c r="L186" s="38">
        <f t="shared" si="14"/>
        <v>45.183705535461691</v>
      </c>
      <c r="M186" s="39">
        <f t="shared" si="15"/>
        <v>93.540550898154322</v>
      </c>
    </row>
    <row r="187" spans="1:13" ht="22.5" x14ac:dyDescent="0.2">
      <c r="A187" s="51" t="s">
        <v>599</v>
      </c>
      <c r="B187" s="52" t="s">
        <v>600</v>
      </c>
      <c r="C187" s="53">
        <v>0</v>
      </c>
      <c r="D187" s="53">
        <v>81543632</v>
      </c>
      <c r="E187" s="53">
        <v>81543632</v>
      </c>
      <c r="F187" s="53">
        <v>0</v>
      </c>
      <c r="G187" s="53">
        <v>81543632</v>
      </c>
      <c r="H187" s="57">
        <v>0</v>
      </c>
      <c r="I187" s="55">
        <v>0</v>
      </c>
      <c r="J187" s="62">
        <f t="shared" si="16"/>
        <v>81543632</v>
      </c>
      <c r="K187" s="62">
        <f t="shared" si="16"/>
        <v>0</v>
      </c>
      <c r="L187" s="38">
        <f t="shared" si="14"/>
        <v>100</v>
      </c>
      <c r="M187" s="39">
        <f t="shared" si="15"/>
        <v>0</v>
      </c>
    </row>
    <row r="188" spans="1:13" ht="22.5" x14ac:dyDescent="0.2">
      <c r="A188" s="51" t="s">
        <v>601</v>
      </c>
      <c r="B188" s="52" t="s">
        <v>602</v>
      </c>
      <c r="C188" s="53">
        <v>1770594131</v>
      </c>
      <c r="D188" s="53">
        <v>5414156794</v>
      </c>
      <c r="E188" s="53">
        <v>3004210545</v>
      </c>
      <c r="F188" s="53">
        <v>2409946249</v>
      </c>
      <c r="G188" s="53">
        <v>3004210545</v>
      </c>
      <c r="H188" s="57">
        <v>2325074710</v>
      </c>
      <c r="I188" s="55">
        <v>2325074710</v>
      </c>
      <c r="J188" s="62">
        <f t="shared" si="16"/>
        <v>679135835</v>
      </c>
      <c r="K188" s="62">
        <f t="shared" si="16"/>
        <v>0</v>
      </c>
      <c r="L188" s="38">
        <f t="shared" si="14"/>
        <v>55.488059531805277</v>
      </c>
      <c r="M188" s="39">
        <f t="shared" si="15"/>
        <v>77.393866880258884</v>
      </c>
    </row>
    <row r="189" spans="1:13" ht="22.5" x14ac:dyDescent="0.2">
      <c r="A189" s="51" t="s">
        <v>603</v>
      </c>
      <c r="B189" s="52" t="s">
        <v>604</v>
      </c>
      <c r="C189" s="53">
        <v>0</v>
      </c>
      <c r="D189" s="53">
        <v>500000000</v>
      </c>
      <c r="E189" s="53">
        <v>500000000</v>
      </c>
      <c r="F189" s="53">
        <v>0</v>
      </c>
      <c r="G189" s="53">
        <v>500000000</v>
      </c>
      <c r="H189" s="57">
        <v>500000000</v>
      </c>
      <c r="I189" s="55">
        <v>500000000</v>
      </c>
      <c r="J189" s="62">
        <f t="shared" si="16"/>
        <v>0</v>
      </c>
      <c r="K189" s="62">
        <f t="shared" si="16"/>
        <v>0</v>
      </c>
      <c r="L189" s="38">
        <f t="shared" si="14"/>
        <v>100</v>
      </c>
      <c r="M189" s="39">
        <f t="shared" si="15"/>
        <v>100</v>
      </c>
    </row>
    <row r="190" spans="1:13" ht="22.5" x14ac:dyDescent="0.2">
      <c r="A190" s="51" t="s">
        <v>605</v>
      </c>
      <c r="B190" s="52" t="s">
        <v>606</v>
      </c>
      <c r="C190" s="53">
        <v>0</v>
      </c>
      <c r="D190" s="53">
        <v>500000000</v>
      </c>
      <c r="E190" s="53">
        <v>500000000</v>
      </c>
      <c r="F190" s="53">
        <v>0</v>
      </c>
      <c r="G190" s="53">
        <v>500000000</v>
      </c>
      <c r="H190" s="57">
        <v>500000000</v>
      </c>
      <c r="I190" s="55">
        <v>500000000</v>
      </c>
      <c r="J190" s="62">
        <f t="shared" si="16"/>
        <v>0</v>
      </c>
      <c r="K190" s="62">
        <f t="shared" si="16"/>
        <v>0</v>
      </c>
      <c r="L190" s="38">
        <f t="shared" si="14"/>
        <v>100</v>
      </c>
      <c r="M190" s="39">
        <f t="shared" si="15"/>
        <v>100</v>
      </c>
    </row>
    <row r="191" spans="1:13" ht="22.5" x14ac:dyDescent="0.2">
      <c r="A191" s="51" t="s">
        <v>607</v>
      </c>
      <c r="B191" s="52" t="s">
        <v>608</v>
      </c>
      <c r="C191" s="53">
        <v>1770594131</v>
      </c>
      <c r="D191" s="53">
        <v>2265051073</v>
      </c>
      <c r="E191" s="53">
        <v>1524394221</v>
      </c>
      <c r="F191" s="53">
        <v>740656852</v>
      </c>
      <c r="G191" s="53">
        <v>1524394221</v>
      </c>
      <c r="H191" s="57">
        <v>1259464145</v>
      </c>
      <c r="I191" s="55">
        <v>1259464145</v>
      </c>
      <c r="J191" s="62">
        <f t="shared" si="16"/>
        <v>264930076</v>
      </c>
      <c r="K191" s="62">
        <f t="shared" si="16"/>
        <v>0</v>
      </c>
      <c r="L191" s="38">
        <f t="shared" si="14"/>
        <v>67.300655564511416</v>
      </c>
      <c r="M191" s="39">
        <f t="shared" si="15"/>
        <v>82.620632356753077</v>
      </c>
    </row>
    <row r="192" spans="1:13" x14ac:dyDescent="0.2">
      <c r="A192" s="51" t="s">
        <v>609</v>
      </c>
      <c r="B192" s="52" t="s">
        <v>610</v>
      </c>
      <c r="C192" s="53">
        <v>0</v>
      </c>
      <c r="D192" s="53">
        <v>35217000</v>
      </c>
      <c r="E192" s="53">
        <v>13000000</v>
      </c>
      <c r="F192" s="53">
        <v>22217000</v>
      </c>
      <c r="G192" s="53">
        <v>13000000</v>
      </c>
      <c r="H192" s="57">
        <v>13000000</v>
      </c>
      <c r="I192" s="55">
        <v>13000000</v>
      </c>
      <c r="J192" s="62">
        <f t="shared" si="16"/>
        <v>0</v>
      </c>
      <c r="K192" s="62">
        <f t="shared" si="16"/>
        <v>0</v>
      </c>
      <c r="L192" s="38">
        <f t="shared" si="14"/>
        <v>36.913990402362494</v>
      </c>
      <c r="M192" s="39">
        <f t="shared" si="15"/>
        <v>100</v>
      </c>
    </row>
    <row r="193" spans="1:13" x14ac:dyDescent="0.2">
      <c r="A193" s="51" t="s">
        <v>611</v>
      </c>
      <c r="B193" s="52" t="s">
        <v>612</v>
      </c>
      <c r="C193" s="53">
        <v>1770594131</v>
      </c>
      <c r="D193" s="53">
        <v>267372452</v>
      </c>
      <c r="E193" s="53">
        <v>184680743</v>
      </c>
      <c r="F193" s="53">
        <v>82691709</v>
      </c>
      <c r="G193" s="53">
        <v>184680743</v>
      </c>
      <c r="H193" s="57">
        <v>0</v>
      </c>
      <c r="I193" s="55">
        <v>0</v>
      </c>
      <c r="J193" s="62">
        <f t="shared" si="16"/>
        <v>184680743</v>
      </c>
      <c r="K193" s="62">
        <f t="shared" si="16"/>
        <v>0</v>
      </c>
      <c r="L193" s="38">
        <f t="shared" si="14"/>
        <v>69.072464877570866</v>
      </c>
      <c r="M193" s="39">
        <f t="shared" si="15"/>
        <v>0</v>
      </c>
    </row>
    <row r="194" spans="1:13" x14ac:dyDescent="0.2">
      <c r="A194" s="51" t="s">
        <v>613</v>
      </c>
      <c r="B194" s="52" t="s">
        <v>614</v>
      </c>
      <c r="C194" s="53">
        <v>0</v>
      </c>
      <c r="D194" s="53">
        <v>424392</v>
      </c>
      <c r="E194" s="53">
        <v>0</v>
      </c>
      <c r="F194" s="53">
        <v>424392</v>
      </c>
      <c r="G194" s="53">
        <v>0</v>
      </c>
      <c r="H194" s="57">
        <v>0</v>
      </c>
      <c r="I194" s="55">
        <v>0</v>
      </c>
      <c r="J194" s="62">
        <f t="shared" si="16"/>
        <v>0</v>
      </c>
      <c r="K194" s="62">
        <f t="shared" si="16"/>
        <v>0</v>
      </c>
      <c r="L194" s="38">
        <f t="shared" si="14"/>
        <v>0</v>
      </c>
      <c r="M194" s="39" t="e">
        <f t="shared" si="15"/>
        <v>#DIV/0!</v>
      </c>
    </row>
    <row r="195" spans="1:13" x14ac:dyDescent="0.2">
      <c r="A195" s="51" t="s">
        <v>615</v>
      </c>
      <c r="B195" s="52" t="s">
        <v>616</v>
      </c>
      <c r="C195" s="53">
        <v>0</v>
      </c>
      <c r="D195" s="53">
        <v>13630354</v>
      </c>
      <c r="E195" s="53">
        <v>0</v>
      </c>
      <c r="F195" s="53">
        <v>13630354</v>
      </c>
      <c r="G195" s="53">
        <v>0</v>
      </c>
      <c r="H195" s="57">
        <v>0</v>
      </c>
      <c r="I195" s="55">
        <v>0</v>
      </c>
      <c r="J195" s="62">
        <f t="shared" si="16"/>
        <v>0</v>
      </c>
      <c r="K195" s="62">
        <f t="shared" si="16"/>
        <v>0</v>
      </c>
      <c r="L195" s="38">
        <f t="shared" si="14"/>
        <v>0</v>
      </c>
      <c r="M195" s="39" t="e">
        <f t="shared" si="15"/>
        <v>#DIV/0!</v>
      </c>
    </row>
    <row r="196" spans="1:13" x14ac:dyDescent="0.2">
      <c r="A196" s="51" t="s">
        <v>617</v>
      </c>
      <c r="B196" s="52" t="s">
        <v>618</v>
      </c>
      <c r="C196" s="53">
        <v>0</v>
      </c>
      <c r="D196" s="53">
        <v>841693</v>
      </c>
      <c r="E196" s="53">
        <v>0</v>
      </c>
      <c r="F196" s="53">
        <v>841693</v>
      </c>
      <c r="G196" s="53">
        <v>0</v>
      </c>
      <c r="H196" s="57">
        <v>0</v>
      </c>
      <c r="I196" s="55">
        <v>0</v>
      </c>
      <c r="J196" s="62">
        <f t="shared" si="16"/>
        <v>0</v>
      </c>
      <c r="K196" s="62">
        <f t="shared" si="16"/>
        <v>0</v>
      </c>
      <c r="L196" s="38">
        <f t="shared" si="14"/>
        <v>0</v>
      </c>
      <c r="M196" s="39" t="e">
        <f t="shared" si="15"/>
        <v>#DIV/0!</v>
      </c>
    </row>
    <row r="197" spans="1:13" x14ac:dyDescent="0.2">
      <c r="A197" s="51" t="s">
        <v>619</v>
      </c>
      <c r="B197" s="52" t="s">
        <v>620</v>
      </c>
      <c r="C197" s="53">
        <v>0</v>
      </c>
      <c r="D197" s="53">
        <v>4821957</v>
      </c>
      <c r="E197" s="53">
        <v>0</v>
      </c>
      <c r="F197" s="53">
        <v>4821957</v>
      </c>
      <c r="G197" s="53">
        <v>0</v>
      </c>
      <c r="H197" s="57">
        <v>0</v>
      </c>
      <c r="I197" s="55">
        <v>0</v>
      </c>
      <c r="J197" s="62">
        <f t="shared" si="16"/>
        <v>0</v>
      </c>
      <c r="K197" s="62">
        <f t="shared" si="16"/>
        <v>0</v>
      </c>
      <c r="L197" s="38">
        <f t="shared" si="14"/>
        <v>0</v>
      </c>
      <c r="M197" s="39" t="e">
        <f t="shared" si="15"/>
        <v>#DIV/0!</v>
      </c>
    </row>
    <row r="198" spans="1:13" x14ac:dyDescent="0.2">
      <c r="A198" s="51" t="s">
        <v>621</v>
      </c>
      <c r="B198" s="52" t="s">
        <v>622</v>
      </c>
      <c r="C198" s="53">
        <v>0</v>
      </c>
      <c r="D198" s="53">
        <v>14592200</v>
      </c>
      <c r="E198" s="53">
        <v>0</v>
      </c>
      <c r="F198" s="53">
        <v>14592200</v>
      </c>
      <c r="G198" s="53">
        <v>0</v>
      </c>
      <c r="H198" s="57">
        <v>0</v>
      </c>
      <c r="I198" s="55">
        <v>0</v>
      </c>
      <c r="J198" s="62">
        <f t="shared" si="16"/>
        <v>0</v>
      </c>
      <c r="K198" s="62">
        <f t="shared" si="16"/>
        <v>0</v>
      </c>
      <c r="L198" s="38">
        <f t="shared" si="14"/>
        <v>0</v>
      </c>
      <c r="M198" s="39" t="e">
        <f t="shared" si="15"/>
        <v>#DIV/0!</v>
      </c>
    </row>
    <row r="199" spans="1:13" x14ac:dyDescent="0.2">
      <c r="A199" s="51" t="s">
        <v>623</v>
      </c>
      <c r="B199" s="52" t="s">
        <v>624</v>
      </c>
      <c r="C199" s="53">
        <v>0</v>
      </c>
      <c r="D199" s="53">
        <v>2056598</v>
      </c>
      <c r="E199" s="53">
        <v>0</v>
      </c>
      <c r="F199" s="53">
        <v>2056598</v>
      </c>
      <c r="G199" s="53">
        <v>0</v>
      </c>
      <c r="H199" s="57">
        <v>0</v>
      </c>
      <c r="I199" s="55">
        <v>0</v>
      </c>
      <c r="J199" s="62">
        <f t="shared" si="16"/>
        <v>0</v>
      </c>
      <c r="K199" s="62">
        <f t="shared" si="16"/>
        <v>0</v>
      </c>
      <c r="L199" s="38">
        <f t="shared" si="14"/>
        <v>0</v>
      </c>
      <c r="M199" s="39" t="e">
        <f t="shared" si="15"/>
        <v>#DIV/0!</v>
      </c>
    </row>
    <row r="200" spans="1:13" x14ac:dyDescent="0.2">
      <c r="A200" s="51" t="s">
        <v>625</v>
      </c>
      <c r="B200" s="52" t="s">
        <v>576</v>
      </c>
      <c r="C200" s="53">
        <v>0</v>
      </c>
      <c r="D200" s="53">
        <v>727420667</v>
      </c>
      <c r="E200" s="53">
        <v>727420667</v>
      </c>
      <c r="F200" s="53">
        <v>0</v>
      </c>
      <c r="G200" s="53">
        <v>727420667</v>
      </c>
      <c r="H200" s="57">
        <v>691023123</v>
      </c>
      <c r="I200" s="55">
        <v>691023123</v>
      </c>
      <c r="J200" s="62">
        <f t="shared" si="16"/>
        <v>36397544</v>
      </c>
      <c r="K200" s="62">
        <f t="shared" si="16"/>
        <v>0</v>
      </c>
      <c r="L200" s="38">
        <f t="shared" si="14"/>
        <v>100</v>
      </c>
      <c r="M200" s="39">
        <f t="shared" si="15"/>
        <v>94.996355526973232</v>
      </c>
    </row>
    <row r="201" spans="1:13" x14ac:dyDescent="0.2">
      <c r="A201" s="51" t="s">
        <v>626</v>
      </c>
      <c r="B201" s="52" t="s">
        <v>627</v>
      </c>
      <c r="C201" s="53">
        <v>0</v>
      </c>
      <c r="D201" s="53">
        <v>124217000</v>
      </c>
      <c r="E201" s="53">
        <v>25280000</v>
      </c>
      <c r="F201" s="53">
        <v>98937000</v>
      </c>
      <c r="G201" s="53">
        <v>25280000</v>
      </c>
      <c r="H201" s="57">
        <v>25280000</v>
      </c>
      <c r="I201" s="55">
        <v>25280000</v>
      </c>
      <c r="J201" s="62">
        <f t="shared" si="16"/>
        <v>0</v>
      </c>
      <c r="K201" s="62">
        <f t="shared" si="16"/>
        <v>0</v>
      </c>
      <c r="L201" s="38">
        <f t="shared" si="14"/>
        <v>20.351481681251357</v>
      </c>
      <c r="M201" s="39">
        <f t="shared" si="15"/>
        <v>100</v>
      </c>
    </row>
    <row r="202" spans="1:13" x14ac:dyDescent="0.2">
      <c r="A202" s="51" t="s">
        <v>628</v>
      </c>
      <c r="B202" s="52" t="s">
        <v>629</v>
      </c>
      <c r="C202" s="53">
        <v>0</v>
      </c>
      <c r="D202" s="53">
        <v>66249280</v>
      </c>
      <c r="E202" s="53">
        <v>31199774</v>
      </c>
      <c r="F202" s="53">
        <v>35049506</v>
      </c>
      <c r="G202" s="53">
        <v>31199774</v>
      </c>
      <c r="H202" s="57">
        <v>21400000</v>
      </c>
      <c r="I202" s="55">
        <v>21400000</v>
      </c>
      <c r="J202" s="62">
        <f t="shared" si="16"/>
        <v>9799774</v>
      </c>
      <c r="K202" s="62">
        <f t="shared" si="16"/>
        <v>0</v>
      </c>
      <c r="L202" s="38">
        <f t="shared" ref="L202:L265" si="17">+(G202/D202)*100</f>
        <v>47.094510310149786</v>
      </c>
      <c r="M202" s="39">
        <f t="shared" ref="M202:M265" si="18">+(I202/E202)*100</f>
        <v>68.590240429305666</v>
      </c>
    </row>
    <row r="203" spans="1:13" x14ac:dyDescent="0.2">
      <c r="A203" s="51" t="s">
        <v>630</v>
      </c>
      <c r="B203" s="52" t="s">
        <v>631</v>
      </c>
      <c r="C203" s="53">
        <v>0</v>
      </c>
      <c r="D203" s="53">
        <v>165623200</v>
      </c>
      <c r="E203" s="53">
        <v>121994506</v>
      </c>
      <c r="F203" s="53">
        <v>43628694</v>
      </c>
      <c r="G203" s="53">
        <v>121994506</v>
      </c>
      <c r="H203" s="57">
        <v>106361173</v>
      </c>
      <c r="I203" s="55">
        <v>106361173</v>
      </c>
      <c r="J203" s="62">
        <f t="shared" si="16"/>
        <v>15633333</v>
      </c>
      <c r="K203" s="62">
        <f t="shared" si="16"/>
        <v>0</v>
      </c>
      <c r="L203" s="38">
        <f t="shared" si="17"/>
        <v>73.657860734486462</v>
      </c>
      <c r="M203" s="39">
        <f t="shared" si="18"/>
        <v>87.18521553749315</v>
      </c>
    </row>
    <row r="204" spans="1:13" x14ac:dyDescent="0.2">
      <c r="A204" s="51" t="s">
        <v>632</v>
      </c>
      <c r="B204" s="52" t="s">
        <v>633</v>
      </c>
      <c r="C204" s="53">
        <v>0</v>
      </c>
      <c r="D204" s="53">
        <v>124217000</v>
      </c>
      <c r="E204" s="53">
        <v>118175192</v>
      </c>
      <c r="F204" s="53">
        <v>6041808</v>
      </c>
      <c r="G204" s="53">
        <v>118175192</v>
      </c>
      <c r="H204" s="57">
        <v>103256510</v>
      </c>
      <c r="I204" s="55">
        <v>103256510</v>
      </c>
      <c r="J204" s="62">
        <f t="shared" si="16"/>
        <v>14918682</v>
      </c>
      <c r="K204" s="62">
        <f t="shared" si="16"/>
        <v>0</v>
      </c>
      <c r="L204" s="38">
        <f t="shared" si="17"/>
        <v>95.13608604297319</v>
      </c>
      <c r="M204" s="39">
        <f t="shared" si="18"/>
        <v>87.375792035946091</v>
      </c>
    </row>
    <row r="205" spans="1:13" x14ac:dyDescent="0.2">
      <c r="A205" s="51" t="s">
        <v>634</v>
      </c>
      <c r="B205" s="52" t="s">
        <v>635</v>
      </c>
      <c r="C205" s="53">
        <v>0</v>
      </c>
      <c r="D205" s="53">
        <v>33124640</v>
      </c>
      <c r="E205" s="53">
        <v>10228137</v>
      </c>
      <c r="F205" s="53">
        <v>22896503</v>
      </c>
      <c r="G205" s="53">
        <v>10228137</v>
      </c>
      <c r="H205" s="57">
        <v>10228137</v>
      </c>
      <c r="I205" s="55">
        <v>10228137</v>
      </c>
      <c r="J205" s="62">
        <f t="shared" si="16"/>
        <v>0</v>
      </c>
      <c r="K205" s="62">
        <f t="shared" si="16"/>
        <v>0</v>
      </c>
      <c r="L205" s="38">
        <f t="shared" si="17"/>
        <v>30.877730293823568</v>
      </c>
      <c r="M205" s="39">
        <f t="shared" si="18"/>
        <v>100</v>
      </c>
    </row>
    <row r="206" spans="1:13" x14ac:dyDescent="0.2">
      <c r="A206" s="51" t="s">
        <v>636</v>
      </c>
      <c r="B206" s="52" t="s">
        <v>637</v>
      </c>
      <c r="C206" s="53">
        <v>0</v>
      </c>
      <c r="D206" s="53">
        <v>124217000</v>
      </c>
      <c r="E206" s="53">
        <v>100000000</v>
      </c>
      <c r="F206" s="53">
        <v>24217000</v>
      </c>
      <c r="G206" s="53">
        <v>100000000</v>
      </c>
      <c r="H206" s="57">
        <v>100000000</v>
      </c>
      <c r="I206" s="55">
        <v>100000000</v>
      </c>
      <c r="J206" s="62">
        <f t="shared" si="16"/>
        <v>0</v>
      </c>
      <c r="K206" s="62">
        <f t="shared" si="16"/>
        <v>0</v>
      </c>
      <c r="L206" s="38">
        <f t="shared" si="17"/>
        <v>80.504278802418355</v>
      </c>
      <c r="M206" s="39">
        <f t="shared" si="18"/>
        <v>100</v>
      </c>
    </row>
    <row r="207" spans="1:13" x14ac:dyDescent="0.2">
      <c r="A207" s="51" t="s">
        <v>638</v>
      </c>
      <c r="B207" s="52" t="s">
        <v>639</v>
      </c>
      <c r="C207" s="53">
        <v>0</v>
      </c>
      <c r="D207" s="53">
        <v>165623000</v>
      </c>
      <c r="E207" s="53">
        <v>51809804</v>
      </c>
      <c r="F207" s="53">
        <v>113813196</v>
      </c>
      <c r="G207" s="53">
        <v>51809804</v>
      </c>
      <c r="H207" s="57">
        <v>51809804</v>
      </c>
      <c r="I207" s="55">
        <v>51809804</v>
      </c>
      <c r="J207" s="62">
        <f t="shared" si="16"/>
        <v>0</v>
      </c>
      <c r="K207" s="62">
        <f t="shared" si="16"/>
        <v>0</v>
      </c>
      <c r="L207" s="38">
        <f t="shared" si="17"/>
        <v>31.281768836453871</v>
      </c>
      <c r="M207" s="39">
        <f t="shared" si="18"/>
        <v>100</v>
      </c>
    </row>
    <row r="208" spans="1:13" x14ac:dyDescent="0.2">
      <c r="A208" s="51" t="s">
        <v>640</v>
      </c>
      <c r="B208" s="52" t="s">
        <v>641</v>
      </c>
      <c r="C208" s="53">
        <v>0</v>
      </c>
      <c r="D208" s="53">
        <v>66249280</v>
      </c>
      <c r="E208" s="53">
        <v>20251500</v>
      </c>
      <c r="F208" s="53">
        <v>45997780</v>
      </c>
      <c r="G208" s="53">
        <v>20251500</v>
      </c>
      <c r="H208" s="57">
        <v>20251500</v>
      </c>
      <c r="I208" s="55">
        <v>20251500</v>
      </c>
      <c r="J208" s="62">
        <f t="shared" si="16"/>
        <v>0</v>
      </c>
      <c r="K208" s="62">
        <f t="shared" si="16"/>
        <v>0</v>
      </c>
      <c r="L208" s="38">
        <f t="shared" si="17"/>
        <v>30.568634104400832</v>
      </c>
      <c r="M208" s="39">
        <f t="shared" si="18"/>
        <v>100</v>
      </c>
    </row>
    <row r="209" spans="1:13" x14ac:dyDescent="0.2">
      <c r="A209" s="51" t="s">
        <v>642</v>
      </c>
      <c r="B209" s="52" t="s">
        <v>643</v>
      </c>
      <c r="C209" s="53">
        <v>0</v>
      </c>
      <c r="D209" s="53">
        <v>66000000</v>
      </c>
      <c r="E209" s="53">
        <v>3303212</v>
      </c>
      <c r="F209" s="53">
        <v>62696788</v>
      </c>
      <c r="G209" s="53">
        <v>3303212</v>
      </c>
      <c r="H209" s="57">
        <v>3303212</v>
      </c>
      <c r="I209" s="55">
        <v>3303212</v>
      </c>
      <c r="J209" s="62">
        <f t="shared" si="16"/>
        <v>0</v>
      </c>
      <c r="K209" s="62">
        <f t="shared" si="16"/>
        <v>0</v>
      </c>
      <c r="L209" s="38">
        <f t="shared" si="17"/>
        <v>5.0048666666666666</v>
      </c>
      <c r="M209" s="39">
        <f t="shared" si="18"/>
        <v>100</v>
      </c>
    </row>
    <row r="210" spans="1:13" x14ac:dyDescent="0.2">
      <c r="A210" s="51" t="s">
        <v>644</v>
      </c>
      <c r="B210" s="52" t="s">
        <v>645</v>
      </c>
      <c r="C210" s="53">
        <v>0</v>
      </c>
      <c r="D210" s="53">
        <v>23000000</v>
      </c>
      <c r="E210" s="53">
        <v>1937617</v>
      </c>
      <c r="F210" s="53">
        <v>21062383</v>
      </c>
      <c r="G210" s="53">
        <v>1937617</v>
      </c>
      <c r="H210" s="57">
        <v>1937617</v>
      </c>
      <c r="I210" s="55">
        <v>1937617</v>
      </c>
      <c r="J210" s="62">
        <f t="shared" si="16"/>
        <v>0</v>
      </c>
      <c r="K210" s="62">
        <f t="shared" si="16"/>
        <v>0</v>
      </c>
      <c r="L210" s="38">
        <f t="shared" si="17"/>
        <v>8.4244217391304339</v>
      </c>
      <c r="M210" s="39">
        <f t="shared" si="18"/>
        <v>100</v>
      </c>
    </row>
    <row r="211" spans="1:13" x14ac:dyDescent="0.2">
      <c r="A211" s="51" t="s">
        <v>646</v>
      </c>
      <c r="B211" s="52" t="s">
        <v>647</v>
      </c>
      <c r="C211" s="53">
        <v>0</v>
      </c>
      <c r="D211" s="53">
        <v>16562320</v>
      </c>
      <c r="E211" s="53">
        <v>12656404</v>
      </c>
      <c r="F211" s="53">
        <v>3905916</v>
      </c>
      <c r="G211" s="53">
        <v>12656404</v>
      </c>
      <c r="H211" s="57">
        <v>9156404</v>
      </c>
      <c r="I211" s="55">
        <v>9156404</v>
      </c>
      <c r="J211" s="62">
        <f t="shared" si="16"/>
        <v>3500000</v>
      </c>
      <c r="K211" s="62">
        <f t="shared" si="16"/>
        <v>0</v>
      </c>
      <c r="L211" s="38">
        <f t="shared" si="17"/>
        <v>76.416854643552355</v>
      </c>
      <c r="M211" s="39">
        <f t="shared" si="18"/>
        <v>72.346015503297778</v>
      </c>
    </row>
    <row r="212" spans="1:13" x14ac:dyDescent="0.2">
      <c r="A212" s="51" t="s">
        <v>648</v>
      </c>
      <c r="B212" s="52" t="s">
        <v>649</v>
      </c>
      <c r="C212" s="53">
        <v>0</v>
      </c>
      <c r="D212" s="53">
        <v>124217400</v>
      </c>
      <c r="E212" s="53">
        <v>64371351</v>
      </c>
      <c r="F212" s="53">
        <v>59846049</v>
      </c>
      <c r="G212" s="53">
        <v>64371351</v>
      </c>
      <c r="H212" s="57">
        <v>64371351</v>
      </c>
      <c r="I212" s="55">
        <v>64371351</v>
      </c>
      <c r="J212" s="62">
        <f t="shared" si="16"/>
        <v>0</v>
      </c>
      <c r="K212" s="62">
        <f t="shared" si="16"/>
        <v>0</v>
      </c>
      <c r="L212" s="38">
        <f t="shared" si="17"/>
        <v>51.821525003743439</v>
      </c>
      <c r="M212" s="39">
        <f t="shared" si="18"/>
        <v>100</v>
      </c>
    </row>
    <row r="213" spans="1:13" x14ac:dyDescent="0.2">
      <c r="A213" s="51" t="s">
        <v>650</v>
      </c>
      <c r="B213" s="52" t="s">
        <v>651</v>
      </c>
      <c r="C213" s="53">
        <v>0</v>
      </c>
      <c r="D213" s="53">
        <v>33124640</v>
      </c>
      <c r="E213" s="53">
        <v>30817106</v>
      </c>
      <c r="F213" s="53">
        <v>2307534</v>
      </c>
      <c r="G213" s="53">
        <v>30817106</v>
      </c>
      <c r="H213" s="57">
        <v>30817106</v>
      </c>
      <c r="I213" s="55">
        <v>30817106</v>
      </c>
      <c r="J213" s="62">
        <f t="shared" si="16"/>
        <v>0</v>
      </c>
      <c r="K213" s="62">
        <f t="shared" si="16"/>
        <v>0</v>
      </c>
      <c r="L213" s="38">
        <f t="shared" si="17"/>
        <v>93.033783914330854</v>
      </c>
      <c r="M213" s="39">
        <f t="shared" si="18"/>
        <v>100</v>
      </c>
    </row>
    <row r="214" spans="1:13" x14ac:dyDescent="0.2">
      <c r="A214" s="51" t="s">
        <v>652</v>
      </c>
      <c r="B214" s="52" t="s">
        <v>653</v>
      </c>
      <c r="C214" s="53">
        <v>0</v>
      </c>
      <c r="D214" s="53">
        <v>66249000</v>
      </c>
      <c r="E214" s="53">
        <v>7268208</v>
      </c>
      <c r="F214" s="53">
        <v>58980792</v>
      </c>
      <c r="G214" s="53">
        <v>7268208</v>
      </c>
      <c r="H214" s="57">
        <v>7268208</v>
      </c>
      <c r="I214" s="55">
        <v>7268208</v>
      </c>
      <c r="J214" s="62">
        <f t="shared" si="16"/>
        <v>0</v>
      </c>
      <c r="K214" s="62">
        <f t="shared" si="16"/>
        <v>0</v>
      </c>
      <c r="L214" s="38">
        <f t="shared" si="17"/>
        <v>10.971045600688312</v>
      </c>
      <c r="M214" s="39">
        <f t="shared" si="18"/>
        <v>100</v>
      </c>
    </row>
    <row r="215" spans="1:13" ht="22.5" x14ac:dyDescent="0.2">
      <c r="A215" s="51" t="s">
        <v>654</v>
      </c>
      <c r="B215" s="52" t="s">
        <v>655</v>
      </c>
      <c r="C215" s="53">
        <v>0</v>
      </c>
      <c r="D215" s="53">
        <v>2193893817</v>
      </c>
      <c r="E215" s="53">
        <v>720201443</v>
      </c>
      <c r="F215" s="53">
        <v>1473692374</v>
      </c>
      <c r="G215" s="53">
        <v>720201443</v>
      </c>
      <c r="H215" s="57">
        <v>335666834</v>
      </c>
      <c r="I215" s="55">
        <v>335666834</v>
      </c>
      <c r="J215" s="62">
        <f t="shared" si="16"/>
        <v>384534609</v>
      </c>
      <c r="K215" s="62">
        <f t="shared" si="16"/>
        <v>0</v>
      </c>
      <c r="L215" s="38">
        <f t="shared" si="17"/>
        <v>32.827543312229501</v>
      </c>
      <c r="M215" s="39">
        <f t="shared" si="18"/>
        <v>46.607353715063297</v>
      </c>
    </row>
    <row r="216" spans="1:13" x14ac:dyDescent="0.2">
      <c r="A216" s="51" t="s">
        <v>656</v>
      </c>
      <c r="B216" s="52" t="s">
        <v>657</v>
      </c>
      <c r="C216" s="53">
        <v>0</v>
      </c>
      <c r="D216" s="53">
        <v>360271455</v>
      </c>
      <c r="E216" s="53">
        <v>360270861</v>
      </c>
      <c r="F216" s="53">
        <v>594</v>
      </c>
      <c r="G216" s="53">
        <v>360270861</v>
      </c>
      <c r="H216" s="57">
        <v>0</v>
      </c>
      <c r="I216" s="55">
        <v>0</v>
      </c>
      <c r="J216" s="62">
        <f t="shared" si="16"/>
        <v>360270861</v>
      </c>
      <c r="K216" s="62">
        <f t="shared" si="16"/>
        <v>0</v>
      </c>
      <c r="L216" s="38">
        <f t="shared" si="17"/>
        <v>99.999835124323127</v>
      </c>
      <c r="M216" s="39">
        <f t="shared" si="18"/>
        <v>0</v>
      </c>
    </row>
    <row r="217" spans="1:13" x14ac:dyDescent="0.2">
      <c r="A217" s="51" t="s">
        <v>658</v>
      </c>
      <c r="B217" s="52" t="s">
        <v>659</v>
      </c>
      <c r="C217" s="53">
        <v>0</v>
      </c>
      <c r="D217" s="53">
        <v>26189852</v>
      </c>
      <c r="E217" s="53">
        <v>6700000</v>
      </c>
      <c r="F217" s="53">
        <v>19489852</v>
      </c>
      <c r="G217" s="53">
        <v>6700000</v>
      </c>
      <c r="H217" s="57">
        <v>6700000</v>
      </c>
      <c r="I217" s="55">
        <v>6700000</v>
      </c>
      <c r="J217" s="62">
        <f t="shared" si="16"/>
        <v>0</v>
      </c>
      <c r="K217" s="62">
        <f t="shared" si="16"/>
        <v>0</v>
      </c>
      <c r="L217" s="38">
        <f t="shared" si="17"/>
        <v>25.58242788084484</v>
      </c>
      <c r="M217" s="39">
        <f t="shared" si="18"/>
        <v>100</v>
      </c>
    </row>
    <row r="218" spans="1:13" x14ac:dyDescent="0.2">
      <c r="A218" s="51" t="s">
        <v>660</v>
      </c>
      <c r="B218" s="52" t="s">
        <v>661</v>
      </c>
      <c r="C218" s="53">
        <v>0</v>
      </c>
      <c r="D218" s="53">
        <v>3</v>
      </c>
      <c r="E218" s="53">
        <v>0</v>
      </c>
      <c r="F218" s="53">
        <v>3</v>
      </c>
      <c r="G218" s="53">
        <v>0</v>
      </c>
      <c r="H218" s="57">
        <v>0</v>
      </c>
      <c r="I218" s="55">
        <v>0</v>
      </c>
      <c r="J218" s="62">
        <f t="shared" si="16"/>
        <v>0</v>
      </c>
      <c r="K218" s="62">
        <f t="shared" si="16"/>
        <v>0</v>
      </c>
      <c r="L218" s="38">
        <f t="shared" si="17"/>
        <v>0</v>
      </c>
      <c r="M218" s="39" t="e">
        <f t="shared" si="18"/>
        <v>#DIV/0!</v>
      </c>
    </row>
    <row r="219" spans="1:13" x14ac:dyDescent="0.2">
      <c r="A219" s="51" t="s">
        <v>662</v>
      </c>
      <c r="B219" s="52" t="s">
        <v>663</v>
      </c>
      <c r="C219" s="53">
        <v>0</v>
      </c>
      <c r="D219" s="53">
        <v>43054904</v>
      </c>
      <c r="E219" s="53">
        <v>0</v>
      </c>
      <c r="F219" s="53">
        <v>43054904</v>
      </c>
      <c r="G219" s="53">
        <v>0</v>
      </c>
      <c r="H219" s="57">
        <v>0</v>
      </c>
      <c r="I219" s="55">
        <v>0</v>
      </c>
      <c r="J219" s="62">
        <f t="shared" si="16"/>
        <v>0</v>
      </c>
      <c r="K219" s="62">
        <f t="shared" si="16"/>
        <v>0</v>
      </c>
      <c r="L219" s="38">
        <f t="shared" si="17"/>
        <v>0</v>
      </c>
      <c r="M219" s="39" t="e">
        <f t="shared" si="18"/>
        <v>#DIV/0!</v>
      </c>
    </row>
    <row r="220" spans="1:13" x14ac:dyDescent="0.2">
      <c r="A220" s="51" t="s">
        <v>664</v>
      </c>
      <c r="B220" s="52" t="s">
        <v>665</v>
      </c>
      <c r="C220" s="53">
        <v>0</v>
      </c>
      <c r="D220" s="53">
        <v>8300000</v>
      </c>
      <c r="E220" s="53">
        <v>0</v>
      </c>
      <c r="F220" s="53">
        <v>8300000</v>
      </c>
      <c r="G220" s="53">
        <v>0</v>
      </c>
      <c r="H220" s="57">
        <v>0</v>
      </c>
      <c r="I220" s="55">
        <v>0</v>
      </c>
      <c r="J220" s="62">
        <f t="shared" si="16"/>
        <v>0</v>
      </c>
      <c r="K220" s="62">
        <f t="shared" si="16"/>
        <v>0</v>
      </c>
      <c r="L220" s="38">
        <f t="shared" si="17"/>
        <v>0</v>
      </c>
      <c r="M220" s="39" t="e">
        <f t="shared" si="18"/>
        <v>#DIV/0!</v>
      </c>
    </row>
    <row r="221" spans="1:13" x14ac:dyDescent="0.2">
      <c r="A221" s="51" t="s">
        <v>666</v>
      </c>
      <c r="B221" s="52" t="s">
        <v>667</v>
      </c>
      <c r="C221" s="53">
        <v>0</v>
      </c>
      <c r="D221" s="53">
        <v>24578160</v>
      </c>
      <c r="E221" s="53">
        <v>11000000</v>
      </c>
      <c r="F221" s="53">
        <v>13578160</v>
      </c>
      <c r="G221" s="53">
        <v>11000000</v>
      </c>
      <c r="H221" s="57">
        <v>11000000</v>
      </c>
      <c r="I221" s="55">
        <v>11000000</v>
      </c>
      <c r="J221" s="62">
        <f t="shared" si="16"/>
        <v>0</v>
      </c>
      <c r="K221" s="62">
        <f t="shared" si="16"/>
        <v>0</v>
      </c>
      <c r="L221" s="38">
        <f t="shared" si="17"/>
        <v>44.755181022501276</v>
      </c>
      <c r="M221" s="39">
        <f t="shared" si="18"/>
        <v>100</v>
      </c>
    </row>
    <row r="222" spans="1:13" x14ac:dyDescent="0.2">
      <c r="A222" s="51" t="s">
        <v>668</v>
      </c>
      <c r="B222" s="52" t="s">
        <v>669</v>
      </c>
      <c r="C222" s="53">
        <v>0</v>
      </c>
      <c r="D222" s="53">
        <v>12490000</v>
      </c>
      <c r="E222" s="53">
        <v>0</v>
      </c>
      <c r="F222" s="53">
        <v>12490000</v>
      </c>
      <c r="G222" s="53">
        <v>0</v>
      </c>
      <c r="H222" s="57">
        <v>0</v>
      </c>
      <c r="I222" s="55">
        <v>0</v>
      </c>
      <c r="J222" s="62">
        <f t="shared" si="16"/>
        <v>0</v>
      </c>
      <c r="K222" s="62">
        <f t="shared" si="16"/>
        <v>0</v>
      </c>
      <c r="L222" s="38">
        <f t="shared" si="17"/>
        <v>0</v>
      </c>
      <c r="M222" s="39" t="e">
        <f t="shared" si="18"/>
        <v>#DIV/0!</v>
      </c>
    </row>
    <row r="223" spans="1:13" x14ac:dyDescent="0.2">
      <c r="A223" s="51" t="s">
        <v>670</v>
      </c>
      <c r="B223" s="52" t="s">
        <v>671</v>
      </c>
      <c r="C223" s="53">
        <v>0</v>
      </c>
      <c r="D223" s="53">
        <v>14788069</v>
      </c>
      <c r="E223" s="53">
        <v>0</v>
      </c>
      <c r="F223" s="53">
        <v>14788069</v>
      </c>
      <c r="G223" s="53">
        <v>0</v>
      </c>
      <c r="H223" s="57">
        <v>0</v>
      </c>
      <c r="I223" s="55">
        <v>0</v>
      </c>
      <c r="J223" s="62">
        <f t="shared" si="16"/>
        <v>0</v>
      </c>
      <c r="K223" s="62">
        <f t="shared" si="16"/>
        <v>0</v>
      </c>
      <c r="L223" s="38">
        <f t="shared" si="17"/>
        <v>0</v>
      </c>
      <c r="M223" s="39" t="e">
        <f t="shared" si="18"/>
        <v>#DIV/0!</v>
      </c>
    </row>
    <row r="224" spans="1:13" x14ac:dyDescent="0.2">
      <c r="A224" s="51" t="s">
        <v>672</v>
      </c>
      <c r="B224" s="52" t="s">
        <v>673</v>
      </c>
      <c r="C224" s="53">
        <v>0</v>
      </c>
      <c r="D224" s="53">
        <v>7578000</v>
      </c>
      <c r="E224" s="53">
        <v>0</v>
      </c>
      <c r="F224" s="53">
        <v>7578000</v>
      </c>
      <c r="G224" s="53">
        <v>0</v>
      </c>
      <c r="H224" s="57">
        <v>0</v>
      </c>
      <c r="I224" s="55">
        <v>0</v>
      </c>
      <c r="J224" s="62">
        <f t="shared" si="16"/>
        <v>0</v>
      </c>
      <c r="K224" s="62">
        <f t="shared" si="16"/>
        <v>0</v>
      </c>
      <c r="L224" s="38">
        <f t="shared" si="17"/>
        <v>0</v>
      </c>
      <c r="M224" s="39" t="e">
        <f t="shared" si="18"/>
        <v>#DIV/0!</v>
      </c>
    </row>
    <row r="225" spans="1:13" x14ac:dyDescent="0.2">
      <c r="A225" s="51" t="s">
        <v>674</v>
      </c>
      <c r="B225" s="52" t="s">
        <v>675</v>
      </c>
      <c r="C225" s="53">
        <v>0</v>
      </c>
      <c r="D225" s="53">
        <v>8178160</v>
      </c>
      <c r="E225" s="53">
        <v>0</v>
      </c>
      <c r="F225" s="53">
        <v>8178160</v>
      </c>
      <c r="G225" s="53">
        <v>0</v>
      </c>
      <c r="H225" s="57">
        <v>0</v>
      </c>
      <c r="I225" s="55">
        <v>0</v>
      </c>
      <c r="J225" s="62">
        <f t="shared" si="16"/>
        <v>0</v>
      </c>
      <c r="K225" s="62">
        <f t="shared" si="16"/>
        <v>0</v>
      </c>
      <c r="L225" s="38">
        <f t="shared" si="17"/>
        <v>0</v>
      </c>
      <c r="M225" s="39" t="e">
        <f t="shared" si="18"/>
        <v>#DIV/0!</v>
      </c>
    </row>
    <row r="226" spans="1:13" x14ac:dyDescent="0.2">
      <c r="A226" s="51" t="s">
        <v>676</v>
      </c>
      <c r="B226" s="52" t="s">
        <v>677</v>
      </c>
      <c r="C226" s="53">
        <v>0</v>
      </c>
      <c r="D226" s="53">
        <v>7267497</v>
      </c>
      <c r="E226" s="53">
        <v>0</v>
      </c>
      <c r="F226" s="53">
        <v>7267497</v>
      </c>
      <c r="G226" s="53">
        <v>0</v>
      </c>
      <c r="H226" s="57">
        <v>0</v>
      </c>
      <c r="I226" s="55">
        <v>0</v>
      </c>
      <c r="J226" s="62">
        <f t="shared" si="16"/>
        <v>0</v>
      </c>
      <c r="K226" s="62">
        <f t="shared" si="16"/>
        <v>0</v>
      </c>
      <c r="L226" s="38">
        <f t="shared" si="17"/>
        <v>0</v>
      </c>
      <c r="M226" s="39" t="e">
        <f t="shared" si="18"/>
        <v>#DIV/0!</v>
      </c>
    </row>
    <row r="227" spans="1:13" x14ac:dyDescent="0.2">
      <c r="A227" s="51" t="s">
        <v>678</v>
      </c>
      <c r="B227" s="52" t="s">
        <v>679</v>
      </c>
      <c r="C227" s="53">
        <v>0</v>
      </c>
      <c r="D227" s="53">
        <v>1896832</v>
      </c>
      <c r="E227" s="53">
        <v>0</v>
      </c>
      <c r="F227" s="53">
        <v>1896832</v>
      </c>
      <c r="G227" s="53">
        <v>0</v>
      </c>
      <c r="H227" s="57">
        <v>0</v>
      </c>
      <c r="I227" s="55">
        <v>0</v>
      </c>
      <c r="J227" s="62">
        <f t="shared" si="16"/>
        <v>0</v>
      </c>
      <c r="K227" s="62">
        <f t="shared" si="16"/>
        <v>0</v>
      </c>
      <c r="L227" s="38">
        <f t="shared" si="17"/>
        <v>0</v>
      </c>
      <c r="M227" s="39" t="e">
        <f t="shared" si="18"/>
        <v>#DIV/0!</v>
      </c>
    </row>
    <row r="228" spans="1:13" x14ac:dyDescent="0.2">
      <c r="A228" s="51" t="s">
        <v>680</v>
      </c>
      <c r="B228" s="52" t="s">
        <v>681</v>
      </c>
      <c r="C228" s="53">
        <v>0</v>
      </c>
      <c r="D228" s="53">
        <v>15611375</v>
      </c>
      <c r="E228" s="53">
        <v>6700000</v>
      </c>
      <c r="F228" s="53">
        <v>8911375</v>
      </c>
      <c r="G228" s="53">
        <v>6700000</v>
      </c>
      <c r="H228" s="57">
        <v>6700000</v>
      </c>
      <c r="I228" s="55">
        <v>6700000</v>
      </c>
      <c r="J228" s="62">
        <f t="shared" si="16"/>
        <v>0</v>
      </c>
      <c r="K228" s="62">
        <f t="shared" si="16"/>
        <v>0</v>
      </c>
      <c r="L228" s="38">
        <f t="shared" si="17"/>
        <v>42.917423993722522</v>
      </c>
      <c r="M228" s="39">
        <f t="shared" si="18"/>
        <v>100</v>
      </c>
    </row>
    <row r="229" spans="1:13" x14ac:dyDescent="0.2">
      <c r="A229" s="51" t="s">
        <v>682</v>
      </c>
      <c r="B229" s="52" t="s">
        <v>683</v>
      </c>
      <c r="C229" s="53">
        <v>0</v>
      </c>
      <c r="D229" s="53">
        <v>22170075</v>
      </c>
      <c r="E229" s="53">
        <v>0</v>
      </c>
      <c r="F229" s="53">
        <v>22170075</v>
      </c>
      <c r="G229" s="53">
        <v>0</v>
      </c>
      <c r="H229" s="57">
        <v>0</v>
      </c>
      <c r="I229" s="55">
        <v>0</v>
      </c>
      <c r="J229" s="62">
        <f t="shared" si="16"/>
        <v>0</v>
      </c>
      <c r="K229" s="62">
        <f t="shared" si="16"/>
        <v>0</v>
      </c>
      <c r="L229" s="38">
        <f t="shared" si="17"/>
        <v>0</v>
      </c>
      <c r="M229" s="39" t="e">
        <f t="shared" si="18"/>
        <v>#DIV/0!</v>
      </c>
    </row>
    <row r="230" spans="1:13" x14ac:dyDescent="0.2">
      <c r="A230" s="51" t="s">
        <v>684</v>
      </c>
      <c r="B230" s="52" t="s">
        <v>685</v>
      </c>
      <c r="C230" s="53">
        <v>0</v>
      </c>
      <c r="D230" s="53">
        <v>58438460</v>
      </c>
      <c r="E230" s="53">
        <v>43661785</v>
      </c>
      <c r="F230" s="53">
        <v>14776675</v>
      </c>
      <c r="G230" s="53">
        <v>43661785</v>
      </c>
      <c r="H230" s="57">
        <v>43661785</v>
      </c>
      <c r="I230" s="55">
        <v>43661785</v>
      </c>
      <c r="J230" s="62">
        <f t="shared" ref="J230:K293" si="19">G230-H230</f>
        <v>0</v>
      </c>
      <c r="K230" s="62">
        <f t="shared" si="19"/>
        <v>0</v>
      </c>
      <c r="L230" s="38">
        <f t="shared" si="17"/>
        <v>74.714126621406521</v>
      </c>
      <c r="M230" s="39">
        <f t="shared" si="18"/>
        <v>100</v>
      </c>
    </row>
    <row r="231" spans="1:13" x14ac:dyDescent="0.2">
      <c r="A231" s="51" t="s">
        <v>686</v>
      </c>
      <c r="B231" s="52" t="s">
        <v>687</v>
      </c>
      <c r="C231" s="53">
        <v>0</v>
      </c>
      <c r="D231" s="53">
        <v>550032</v>
      </c>
      <c r="E231" s="53">
        <v>0</v>
      </c>
      <c r="F231" s="53">
        <v>550032</v>
      </c>
      <c r="G231" s="53">
        <v>0</v>
      </c>
      <c r="H231" s="57">
        <v>0</v>
      </c>
      <c r="I231" s="55">
        <v>0</v>
      </c>
      <c r="J231" s="62">
        <f t="shared" si="19"/>
        <v>0</v>
      </c>
      <c r="K231" s="62">
        <f t="shared" si="19"/>
        <v>0</v>
      </c>
      <c r="L231" s="38">
        <f t="shared" si="17"/>
        <v>0</v>
      </c>
      <c r="M231" s="39" t="e">
        <f t="shared" si="18"/>
        <v>#DIV/0!</v>
      </c>
    </row>
    <row r="232" spans="1:13" x14ac:dyDescent="0.2">
      <c r="A232" s="51" t="s">
        <v>688</v>
      </c>
      <c r="B232" s="52" t="s">
        <v>689</v>
      </c>
      <c r="C232" s="53">
        <v>0</v>
      </c>
      <c r="D232" s="53">
        <v>6152346</v>
      </c>
      <c r="E232" s="53">
        <v>0</v>
      </c>
      <c r="F232" s="53">
        <v>6152346</v>
      </c>
      <c r="G232" s="53">
        <v>0</v>
      </c>
      <c r="H232" s="57">
        <v>0</v>
      </c>
      <c r="I232" s="55">
        <v>0</v>
      </c>
      <c r="J232" s="62">
        <f t="shared" si="19"/>
        <v>0</v>
      </c>
      <c r="K232" s="62">
        <f t="shared" si="19"/>
        <v>0</v>
      </c>
      <c r="L232" s="38">
        <f t="shared" si="17"/>
        <v>0</v>
      </c>
      <c r="M232" s="39" t="e">
        <f t="shared" si="18"/>
        <v>#DIV/0!</v>
      </c>
    </row>
    <row r="233" spans="1:13" x14ac:dyDescent="0.2">
      <c r="A233" s="51" t="s">
        <v>690</v>
      </c>
      <c r="B233" s="52" t="s">
        <v>691</v>
      </c>
      <c r="C233" s="53">
        <v>0</v>
      </c>
      <c r="D233" s="53">
        <v>3515274</v>
      </c>
      <c r="E233" s="53">
        <v>0</v>
      </c>
      <c r="F233" s="53">
        <v>3515274</v>
      </c>
      <c r="G233" s="53">
        <v>0</v>
      </c>
      <c r="H233" s="57">
        <v>0</v>
      </c>
      <c r="I233" s="55">
        <v>0</v>
      </c>
      <c r="J233" s="62">
        <f t="shared" si="19"/>
        <v>0</v>
      </c>
      <c r="K233" s="62">
        <f t="shared" si="19"/>
        <v>0</v>
      </c>
      <c r="L233" s="38">
        <f t="shared" si="17"/>
        <v>0</v>
      </c>
      <c r="M233" s="39" t="e">
        <f t="shared" si="18"/>
        <v>#DIV/0!</v>
      </c>
    </row>
    <row r="234" spans="1:13" x14ac:dyDescent="0.2">
      <c r="A234" s="51" t="s">
        <v>692</v>
      </c>
      <c r="B234" s="52" t="s">
        <v>693</v>
      </c>
      <c r="C234" s="53">
        <v>0</v>
      </c>
      <c r="D234" s="53">
        <v>47930</v>
      </c>
      <c r="E234" s="53">
        <v>0</v>
      </c>
      <c r="F234" s="53">
        <v>47930</v>
      </c>
      <c r="G234" s="53">
        <v>0</v>
      </c>
      <c r="H234" s="57">
        <v>0</v>
      </c>
      <c r="I234" s="55">
        <v>0</v>
      </c>
      <c r="J234" s="62">
        <f t="shared" si="19"/>
        <v>0</v>
      </c>
      <c r="K234" s="62">
        <f t="shared" si="19"/>
        <v>0</v>
      </c>
      <c r="L234" s="38">
        <f t="shared" si="17"/>
        <v>0</v>
      </c>
      <c r="M234" s="39" t="e">
        <f t="shared" si="18"/>
        <v>#DIV/0!</v>
      </c>
    </row>
    <row r="235" spans="1:13" x14ac:dyDescent="0.2">
      <c r="A235" s="51" t="s">
        <v>694</v>
      </c>
      <c r="B235" s="52" t="s">
        <v>695</v>
      </c>
      <c r="C235" s="53">
        <v>0</v>
      </c>
      <c r="D235" s="53">
        <v>5625320</v>
      </c>
      <c r="E235" s="53">
        <v>5325620</v>
      </c>
      <c r="F235" s="53">
        <v>299700</v>
      </c>
      <c r="G235" s="53">
        <v>5325620</v>
      </c>
      <c r="H235" s="57">
        <v>5325620</v>
      </c>
      <c r="I235" s="55">
        <v>5325620</v>
      </c>
      <c r="J235" s="62">
        <f t="shared" si="19"/>
        <v>0</v>
      </c>
      <c r="K235" s="62">
        <f t="shared" si="19"/>
        <v>0</v>
      </c>
      <c r="L235" s="38">
        <f t="shared" si="17"/>
        <v>94.672303086757736</v>
      </c>
      <c r="M235" s="39">
        <f t="shared" si="18"/>
        <v>100</v>
      </c>
    </row>
    <row r="236" spans="1:13" x14ac:dyDescent="0.2">
      <c r="A236" s="51" t="s">
        <v>696</v>
      </c>
      <c r="B236" s="52" t="s">
        <v>697</v>
      </c>
      <c r="C236" s="53">
        <v>0</v>
      </c>
      <c r="D236" s="53">
        <v>896432</v>
      </c>
      <c r="E236" s="53">
        <v>0</v>
      </c>
      <c r="F236" s="53">
        <v>896432</v>
      </c>
      <c r="G236" s="53">
        <v>0</v>
      </c>
      <c r="H236" s="57">
        <v>0</v>
      </c>
      <c r="I236" s="55">
        <v>0</v>
      </c>
      <c r="J236" s="62">
        <f t="shared" si="19"/>
        <v>0</v>
      </c>
      <c r="K236" s="62">
        <f t="shared" si="19"/>
        <v>0</v>
      </c>
      <c r="L236" s="38">
        <f t="shared" si="17"/>
        <v>0</v>
      </c>
      <c r="M236" s="39" t="e">
        <f t="shared" si="18"/>
        <v>#DIV/0!</v>
      </c>
    </row>
    <row r="237" spans="1:13" x14ac:dyDescent="0.2">
      <c r="A237" s="51" t="s">
        <v>698</v>
      </c>
      <c r="B237" s="52" t="s">
        <v>699</v>
      </c>
      <c r="C237" s="53">
        <v>0</v>
      </c>
      <c r="D237" s="53">
        <v>8177177</v>
      </c>
      <c r="E237" s="53">
        <v>0</v>
      </c>
      <c r="F237" s="53">
        <v>8177177</v>
      </c>
      <c r="G237" s="53">
        <v>0</v>
      </c>
      <c r="H237" s="57">
        <v>0</v>
      </c>
      <c r="I237" s="55">
        <v>0</v>
      </c>
      <c r="J237" s="62">
        <f t="shared" si="19"/>
        <v>0</v>
      </c>
      <c r="K237" s="62">
        <f t="shared" si="19"/>
        <v>0</v>
      </c>
      <c r="L237" s="38">
        <f t="shared" si="17"/>
        <v>0</v>
      </c>
      <c r="M237" s="39" t="e">
        <f t="shared" si="18"/>
        <v>#DIV/0!</v>
      </c>
    </row>
    <row r="238" spans="1:13" x14ac:dyDescent="0.2">
      <c r="A238" s="51" t="s">
        <v>700</v>
      </c>
      <c r="B238" s="52" t="s">
        <v>701</v>
      </c>
      <c r="C238" s="53">
        <v>0</v>
      </c>
      <c r="D238" s="53">
        <v>3223422</v>
      </c>
      <c r="E238" s="53">
        <v>0</v>
      </c>
      <c r="F238" s="53">
        <v>3223422</v>
      </c>
      <c r="G238" s="53">
        <v>0</v>
      </c>
      <c r="H238" s="57">
        <v>0</v>
      </c>
      <c r="I238" s="55">
        <v>0</v>
      </c>
      <c r="J238" s="62">
        <f t="shared" si="19"/>
        <v>0</v>
      </c>
      <c r="K238" s="62">
        <f t="shared" si="19"/>
        <v>0</v>
      </c>
      <c r="L238" s="38">
        <f t="shared" si="17"/>
        <v>0</v>
      </c>
      <c r="M238" s="39" t="e">
        <f t="shared" si="18"/>
        <v>#DIV/0!</v>
      </c>
    </row>
    <row r="239" spans="1:13" x14ac:dyDescent="0.2">
      <c r="A239" s="51" t="s">
        <v>702</v>
      </c>
      <c r="B239" s="52" t="s">
        <v>703</v>
      </c>
      <c r="C239" s="53">
        <v>0</v>
      </c>
      <c r="D239" s="53">
        <v>17919592</v>
      </c>
      <c r="E239" s="53">
        <v>0</v>
      </c>
      <c r="F239" s="53">
        <v>17919592</v>
      </c>
      <c r="G239" s="53">
        <v>0</v>
      </c>
      <c r="H239" s="57">
        <v>0</v>
      </c>
      <c r="I239" s="55">
        <v>0</v>
      </c>
      <c r="J239" s="62">
        <f t="shared" si="19"/>
        <v>0</v>
      </c>
      <c r="K239" s="62">
        <f t="shared" si="19"/>
        <v>0</v>
      </c>
      <c r="L239" s="38">
        <f t="shared" si="17"/>
        <v>0</v>
      </c>
      <c r="M239" s="39" t="e">
        <f t="shared" si="18"/>
        <v>#DIV/0!</v>
      </c>
    </row>
    <row r="240" spans="1:13" x14ac:dyDescent="0.2">
      <c r="A240" s="51" t="s">
        <v>704</v>
      </c>
      <c r="B240" s="52" t="s">
        <v>705</v>
      </c>
      <c r="C240" s="53">
        <v>0</v>
      </c>
      <c r="D240" s="53">
        <v>27578160</v>
      </c>
      <c r="E240" s="53">
        <v>0</v>
      </c>
      <c r="F240" s="53">
        <v>27578160</v>
      </c>
      <c r="G240" s="53">
        <v>0</v>
      </c>
      <c r="H240" s="57">
        <v>0</v>
      </c>
      <c r="I240" s="55">
        <v>0</v>
      </c>
      <c r="J240" s="62">
        <f t="shared" si="19"/>
        <v>0</v>
      </c>
      <c r="K240" s="62">
        <f t="shared" si="19"/>
        <v>0</v>
      </c>
      <c r="L240" s="38">
        <f t="shared" si="17"/>
        <v>0</v>
      </c>
      <c r="M240" s="39" t="e">
        <f t="shared" si="18"/>
        <v>#DIV/0!</v>
      </c>
    </row>
    <row r="241" spans="1:13" x14ac:dyDescent="0.2">
      <c r="A241" s="51" t="s">
        <v>706</v>
      </c>
      <c r="B241" s="52" t="s">
        <v>707</v>
      </c>
      <c r="C241" s="53">
        <v>0</v>
      </c>
      <c r="D241" s="53">
        <v>10071123</v>
      </c>
      <c r="E241" s="53">
        <v>5500000</v>
      </c>
      <c r="F241" s="53">
        <v>4571123</v>
      </c>
      <c r="G241" s="53">
        <v>5500000</v>
      </c>
      <c r="H241" s="57">
        <v>5500000</v>
      </c>
      <c r="I241" s="55">
        <v>5500000</v>
      </c>
      <c r="J241" s="62">
        <f t="shared" si="19"/>
        <v>0</v>
      </c>
      <c r="K241" s="62">
        <f t="shared" si="19"/>
        <v>0</v>
      </c>
      <c r="L241" s="38">
        <f t="shared" si="17"/>
        <v>54.611586016772904</v>
      </c>
      <c r="M241" s="39">
        <f t="shared" si="18"/>
        <v>100</v>
      </c>
    </row>
    <row r="242" spans="1:13" x14ac:dyDescent="0.2">
      <c r="A242" s="51" t="s">
        <v>708</v>
      </c>
      <c r="B242" s="52" t="s">
        <v>709</v>
      </c>
      <c r="C242" s="53">
        <v>0</v>
      </c>
      <c r="D242" s="53">
        <v>17260507</v>
      </c>
      <c r="E242" s="53">
        <v>11623899</v>
      </c>
      <c r="F242" s="53">
        <v>5636608</v>
      </c>
      <c r="G242" s="53">
        <v>11623899</v>
      </c>
      <c r="H242" s="57">
        <v>11623899</v>
      </c>
      <c r="I242" s="55">
        <v>11623899</v>
      </c>
      <c r="J242" s="62">
        <f t="shared" si="19"/>
        <v>0</v>
      </c>
      <c r="K242" s="62">
        <f t="shared" si="19"/>
        <v>0</v>
      </c>
      <c r="L242" s="38">
        <f t="shared" si="17"/>
        <v>67.343902470535781</v>
      </c>
      <c r="M242" s="39">
        <f t="shared" si="18"/>
        <v>100</v>
      </c>
    </row>
    <row r="243" spans="1:13" x14ac:dyDescent="0.2">
      <c r="A243" s="51" t="s">
        <v>710</v>
      </c>
      <c r="B243" s="52" t="s">
        <v>711</v>
      </c>
      <c r="C243" s="53">
        <v>0</v>
      </c>
      <c r="D243" s="53">
        <v>3565335</v>
      </c>
      <c r="E243" s="53">
        <v>0</v>
      </c>
      <c r="F243" s="53">
        <v>3565335</v>
      </c>
      <c r="G243" s="53">
        <v>0</v>
      </c>
      <c r="H243" s="57">
        <v>0</v>
      </c>
      <c r="I243" s="55">
        <v>0</v>
      </c>
      <c r="J243" s="62">
        <f t="shared" si="19"/>
        <v>0</v>
      </c>
      <c r="K243" s="62">
        <f t="shared" si="19"/>
        <v>0</v>
      </c>
      <c r="L243" s="38">
        <f t="shared" si="17"/>
        <v>0</v>
      </c>
      <c r="M243" s="39" t="e">
        <f t="shared" si="18"/>
        <v>#DIV/0!</v>
      </c>
    </row>
    <row r="244" spans="1:13" x14ac:dyDescent="0.2">
      <c r="A244" s="51" t="s">
        <v>712</v>
      </c>
      <c r="B244" s="52" t="s">
        <v>713</v>
      </c>
      <c r="C244" s="53">
        <v>0</v>
      </c>
      <c r="D244" s="53">
        <v>2003873</v>
      </c>
      <c r="E244" s="53">
        <v>0</v>
      </c>
      <c r="F244" s="53">
        <v>2003873</v>
      </c>
      <c r="G244" s="53">
        <v>0</v>
      </c>
      <c r="H244" s="57">
        <v>0</v>
      </c>
      <c r="I244" s="55">
        <v>0</v>
      </c>
      <c r="J244" s="62">
        <f t="shared" si="19"/>
        <v>0</v>
      </c>
      <c r="K244" s="62">
        <f t="shared" si="19"/>
        <v>0</v>
      </c>
      <c r="L244" s="38">
        <f t="shared" si="17"/>
        <v>0</v>
      </c>
      <c r="M244" s="39" t="e">
        <f t="shared" si="18"/>
        <v>#DIV/0!</v>
      </c>
    </row>
    <row r="245" spans="1:13" x14ac:dyDescent="0.2">
      <c r="A245" s="51" t="s">
        <v>714</v>
      </c>
      <c r="B245" s="52" t="s">
        <v>715</v>
      </c>
      <c r="C245" s="53">
        <v>0</v>
      </c>
      <c r="D245" s="53">
        <v>14878561</v>
      </c>
      <c r="E245" s="53">
        <v>6878144</v>
      </c>
      <c r="F245" s="53">
        <v>8000417</v>
      </c>
      <c r="G245" s="53">
        <v>6878144</v>
      </c>
      <c r="H245" s="57">
        <v>6878144</v>
      </c>
      <c r="I245" s="55">
        <v>6878144</v>
      </c>
      <c r="J245" s="62">
        <f t="shared" si="19"/>
        <v>0</v>
      </c>
      <c r="K245" s="62">
        <f t="shared" si="19"/>
        <v>0</v>
      </c>
      <c r="L245" s="38">
        <f t="shared" si="17"/>
        <v>46.228556646035862</v>
      </c>
      <c r="M245" s="39">
        <f t="shared" si="18"/>
        <v>100</v>
      </c>
    </row>
    <row r="246" spans="1:13" x14ac:dyDescent="0.2">
      <c r="A246" s="51" t="s">
        <v>716</v>
      </c>
      <c r="B246" s="52" t="s">
        <v>717</v>
      </c>
      <c r="C246" s="53">
        <v>0</v>
      </c>
      <c r="D246" s="53">
        <v>19035942</v>
      </c>
      <c r="E246" s="53">
        <v>9000000</v>
      </c>
      <c r="F246" s="53">
        <v>10035942</v>
      </c>
      <c r="G246" s="53">
        <v>9000000</v>
      </c>
      <c r="H246" s="57">
        <v>9000000</v>
      </c>
      <c r="I246" s="55">
        <v>9000000</v>
      </c>
      <c r="J246" s="62">
        <f t="shared" si="19"/>
        <v>0</v>
      </c>
      <c r="K246" s="62">
        <f t="shared" si="19"/>
        <v>0</v>
      </c>
      <c r="L246" s="38">
        <f t="shared" si="17"/>
        <v>47.278984144835064</v>
      </c>
      <c r="M246" s="39">
        <f t="shared" si="18"/>
        <v>100</v>
      </c>
    </row>
    <row r="247" spans="1:13" x14ac:dyDescent="0.2">
      <c r="A247" s="51" t="s">
        <v>718</v>
      </c>
      <c r="B247" s="52" t="s">
        <v>719</v>
      </c>
      <c r="C247" s="53">
        <v>0</v>
      </c>
      <c r="D247" s="53">
        <v>16394081</v>
      </c>
      <c r="E247" s="53">
        <v>6900000</v>
      </c>
      <c r="F247" s="53">
        <v>9494081</v>
      </c>
      <c r="G247" s="53">
        <v>6900000</v>
      </c>
      <c r="H247" s="57">
        <v>6900000</v>
      </c>
      <c r="I247" s="55">
        <v>6900000</v>
      </c>
      <c r="J247" s="62">
        <f t="shared" si="19"/>
        <v>0</v>
      </c>
      <c r="K247" s="62">
        <f t="shared" si="19"/>
        <v>0</v>
      </c>
      <c r="L247" s="38">
        <f t="shared" si="17"/>
        <v>42.088361037132856</v>
      </c>
      <c r="M247" s="39">
        <f t="shared" si="18"/>
        <v>100</v>
      </c>
    </row>
    <row r="248" spans="1:13" x14ac:dyDescent="0.2">
      <c r="A248" s="51" t="s">
        <v>720</v>
      </c>
      <c r="B248" s="52" t="s">
        <v>721</v>
      </c>
      <c r="C248" s="53">
        <v>0</v>
      </c>
      <c r="D248" s="53">
        <v>5685782</v>
      </c>
      <c r="E248" s="53">
        <v>0</v>
      </c>
      <c r="F248" s="53">
        <v>5685782</v>
      </c>
      <c r="G248" s="53">
        <v>0</v>
      </c>
      <c r="H248" s="57">
        <v>0</v>
      </c>
      <c r="I248" s="55">
        <v>0</v>
      </c>
      <c r="J248" s="62">
        <f t="shared" si="19"/>
        <v>0</v>
      </c>
      <c r="K248" s="62">
        <f t="shared" si="19"/>
        <v>0</v>
      </c>
      <c r="L248" s="38">
        <f t="shared" si="17"/>
        <v>0</v>
      </c>
      <c r="M248" s="39" t="e">
        <f t="shared" si="18"/>
        <v>#DIV/0!</v>
      </c>
    </row>
    <row r="249" spans="1:13" x14ac:dyDescent="0.2">
      <c r="A249" s="51" t="s">
        <v>722</v>
      </c>
      <c r="B249" s="52" t="s">
        <v>723</v>
      </c>
      <c r="C249" s="53">
        <v>0</v>
      </c>
      <c r="D249" s="53">
        <v>4497660</v>
      </c>
      <c r="E249" s="53">
        <v>0</v>
      </c>
      <c r="F249" s="53">
        <v>4497660</v>
      </c>
      <c r="G249" s="53">
        <v>0</v>
      </c>
      <c r="H249" s="57">
        <v>0</v>
      </c>
      <c r="I249" s="55">
        <v>0</v>
      </c>
      <c r="J249" s="62">
        <f t="shared" si="19"/>
        <v>0</v>
      </c>
      <c r="K249" s="62">
        <f t="shared" si="19"/>
        <v>0</v>
      </c>
      <c r="L249" s="38">
        <f t="shared" si="17"/>
        <v>0</v>
      </c>
      <c r="M249" s="39" t="e">
        <f t="shared" si="18"/>
        <v>#DIV/0!</v>
      </c>
    </row>
    <row r="250" spans="1:13" x14ac:dyDescent="0.2">
      <c r="A250" s="51" t="s">
        <v>724</v>
      </c>
      <c r="B250" s="52" t="s">
        <v>725</v>
      </c>
      <c r="C250" s="53">
        <v>0</v>
      </c>
      <c r="D250" s="53">
        <v>60000000</v>
      </c>
      <c r="E250" s="53">
        <v>39852229</v>
      </c>
      <c r="F250" s="53">
        <v>20147771</v>
      </c>
      <c r="G250" s="53">
        <v>39852229</v>
      </c>
      <c r="H250" s="57">
        <v>34760579</v>
      </c>
      <c r="I250" s="55">
        <v>34760579</v>
      </c>
      <c r="J250" s="62">
        <f t="shared" si="19"/>
        <v>5091650</v>
      </c>
      <c r="K250" s="62">
        <f t="shared" si="19"/>
        <v>0</v>
      </c>
      <c r="L250" s="38">
        <f t="shared" si="17"/>
        <v>66.420381666666657</v>
      </c>
      <c r="M250" s="39">
        <f t="shared" si="18"/>
        <v>87.223675744711798</v>
      </c>
    </row>
    <row r="251" spans="1:13" x14ac:dyDescent="0.2">
      <c r="A251" s="51" t="s">
        <v>726</v>
      </c>
      <c r="B251" s="52" t="s">
        <v>727</v>
      </c>
      <c r="C251" s="53">
        <v>0</v>
      </c>
      <c r="D251" s="53">
        <v>66249280</v>
      </c>
      <c r="E251" s="53">
        <v>22277527</v>
      </c>
      <c r="F251" s="53">
        <v>43971753</v>
      </c>
      <c r="G251" s="53">
        <v>22277527</v>
      </c>
      <c r="H251" s="57">
        <v>14277527</v>
      </c>
      <c r="I251" s="55">
        <v>14277527</v>
      </c>
      <c r="J251" s="62">
        <f t="shared" si="19"/>
        <v>8000000</v>
      </c>
      <c r="K251" s="62">
        <f t="shared" si="19"/>
        <v>0</v>
      </c>
      <c r="L251" s="38">
        <f t="shared" si="17"/>
        <v>33.626821302812651</v>
      </c>
      <c r="M251" s="39">
        <f t="shared" si="18"/>
        <v>64.089371320254713</v>
      </c>
    </row>
    <row r="252" spans="1:13" x14ac:dyDescent="0.2">
      <c r="A252" s="51" t="s">
        <v>728</v>
      </c>
      <c r="B252" s="52" t="s">
        <v>729</v>
      </c>
      <c r="C252" s="53">
        <v>0</v>
      </c>
      <c r="D252" s="53">
        <v>16562320</v>
      </c>
      <c r="E252" s="53">
        <v>7562316</v>
      </c>
      <c r="F252" s="53">
        <v>9000004</v>
      </c>
      <c r="G252" s="53">
        <v>7562316</v>
      </c>
      <c r="H252" s="57">
        <v>7562316</v>
      </c>
      <c r="I252" s="55">
        <v>7562316</v>
      </c>
      <c r="J252" s="62">
        <f t="shared" si="19"/>
        <v>0</v>
      </c>
      <c r="K252" s="62">
        <f t="shared" si="19"/>
        <v>0</v>
      </c>
      <c r="L252" s="38">
        <f t="shared" si="17"/>
        <v>45.659762641948717</v>
      </c>
      <c r="M252" s="39">
        <f t="shared" si="18"/>
        <v>100</v>
      </c>
    </row>
    <row r="253" spans="1:13" x14ac:dyDescent="0.2">
      <c r="A253" s="51" t="s">
        <v>730</v>
      </c>
      <c r="B253" s="52" t="s">
        <v>731</v>
      </c>
      <c r="C253" s="53">
        <v>0</v>
      </c>
      <c r="D253" s="53">
        <v>33124640</v>
      </c>
      <c r="E253" s="53">
        <v>0</v>
      </c>
      <c r="F253" s="53">
        <v>33124640</v>
      </c>
      <c r="G253" s="53">
        <v>0</v>
      </c>
      <c r="H253" s="57">
        <v>0</v>
      </c>
      <c r="I253" s="55">
        <v>0</v>
      </c>
      <c r="J253" s="62">
        <f t="shared" si="19"/>
        <v>0</v>
      </c>
      <c r="K253" s="62">
        <f t="shared" si="19"/>
        <v>0</v>
      </c>
      <c r="L253" s="38">
        <f t="shared" si="17"/>
        <v>0</v>
      </c>
      <c r="M253" s="39" t="e">
        <f t="shared" si="18"/>
        <v>#DIV/0!</v>
      </c>
    </row>
    <row r="254" spans="1:13" x14ac:dyDescent="0.2">
      <c r="A254" s="51" t="s">
        <v>732</v>
      </c>
      <c r="B254" s="52" t="s">
        <v>733</v>
      </c>
      <c r="C254" s="53">
        <v>0</v>
      </c>
      <c r="D254" s="53">
        <v>66249280</v>
      </c>
      <c r="E254" s="53">
        <v>0</v>
      </c>
      <c r="F254" s="53">
        <v>66249280</v>
      </c>
      <c r="G254" s="53">
        <v>0</v>
      </c>
      <c r="H254" s="57">
        <v>0</v>
      </c>
      <c r="I254" s="55">
        <v>0</v>
      </c>
      <c r="J254" s="62">
        <f t="shared" si="19"/>
        <v>0</v>
      </c>
      <c r="K254" s="62">
        <f t="shared" si="19"/>
        <v>0</v>
      </c>
      <c r="L254" s="38">
        <f t="shared" si="17"/>
        <v>0</v>
      </c>
      <c r="M254" s="39" t="e">
        <f t="shared" si="18"/>
        <v>#DIV/0!</v>
      </c>
    </row>
    <row r="255" spans="1:13" x14ac:dyDescent="0.2">
      <c r="A255" s="51" t="s">
        <v>734</v>
      </c>
      <c r="B255" s="52" t="s">
        <v>735</v>
      </c>
      <c r="C255" s="53">
        <v>0</v>
      </c>
      <c r="D255" s="53">
        <v>33124600</v>
      </c>
      <c r="E255" s="53">
        <v>0</v>
      </c>
      <c r="F255" s="53">
        <v>33124600</v>
      </c>
      <c r="G255" s="53">
        <v>0</v>
      </c>
      <c r="H255" s="57">
        <v>0</v>
      </c>
      <c r="I255" s="55">
        <v>0</v>
      </c>
      <c r="J255" s="62">
        <f t="shared" si="19"/>
        <v>0</v>
      </c>
      <c r="K255" s="62">
        <f t="shared" si="19"/>
        <v>0</v>
      </c>
      <c r="L255" s="38">
        <f t="shared" si="17"/>
        <v>0</v>
      </c>
      <c r="M255" s="39" t="e">
        <f t="shared" si="18"/>
        <v>#DIV/0!</v>
      </c>
    </row>
    <row r="256" spans="1:13" x14ac:dyDescent="0.2">
      <c r="A256" s="51" t="s">
        <v>736</v>
      </c>
      <c r="B256" s="52" t="s">
        <v>737</v>
      </c>
      <c r="C256" s="53">
        <v>0</v>
      </c>
      <c r="D256" s="53">
        <v>33124000</v>
      </c>
      <c r="E256" s="53">
        <v>0</v>
      </c>
      <c r="F256" s="53">
        <v>33124000</v>
      </c>
      <c r="G256" s="53">
        <v>0</v>
      </c>
      <c r="H256" s="57">
        <v>0</v>
      </c>
      <c r="I256" s="55">
        <v>0</v>
      </c>
      <c r="J256" s="62">
        <f t="shared" si="19"/>
        <v>0</v>
      </c>
      <c r="K256" s="62">
        <f t="shared" si="19"/>
        <v>0</v>
      </c>
      <c r="L256" s="38">
        <f t="shared" si="17"/>
        <v>0</v>
      </c>
      <c r="M256" s="39" t="e">
        <f t="shared" si="18"/>
        <v>#DIV/0!</v>
      </c>
    </row>
    <row r="257" spans="1:13" x14ac:dyDescent="0.2">
      <c r="A257" s="51" t="s">
        <v>738</v>
      </c>
      <c r="B257" s="52" t="s">
        <v>739</v>
      </c>
      <c r="C257" s="53">
        <v>0</v>
      </c>
      <c r="D257" s="53">
        <v>33124640</v>
      </c>
      <c r="E257" s="53">
        <v>0</v>
      </c>
      <c r="F257" s="53">
        <v>33124640</v>
      </c>
      <c r="G257" s="53">
        <v>0</v>
      </c>
      <c r="H257" s="57">
        <v>0</v>
      </c>
      <c r="I257" s="55">
        <v>0</v>
      </c>
      <c r="J257" s="62">
        <f t="shared" si="19"/>
        <v>0</v>
      </c>
      <c r="K257" s="62">
        <f t="shared" si="19"/>
        <v>0</v>
      </c>
      <c r="L257" s="38">
        <f t="shared" si="17"/>
        <v>0</v>
      </c>
      <c r="M257" s="39" t="e">
        <f t="shared" si="18"/>
        <v>#DIV/0!</v>
      </c>
    </row>
    <row r="258" spans="1:13" x14ac:dyDescent="0.2">
      <c r="A258" s="51" t="s">
        <v>740</v>
      </c>
      <c r="B258" s="52" t="s">
        <v>741</v>
      </c>
      <c r="C258" s="53">
        <v>0</v>
      </c>
      <c r="D258" s="53">
        <v>66249000</v>
      </c>
      <c r="E258" s="53">
        <v>42542507</v>
      </c>
      <c r="F258" s="53">
        <v>23706493</v>
      </c>
      <c r="G258" s="53">
        <v>42542507</v>
      </c>
      <c r="H258" s="57">
        <v>42542507</v>
      </c>
      <c r="I258" s="55">
        <v>42542507</v>
      </c>
      <c r="J258" s="62">
        <f t="shared" si="19"/>
        <v>0</v>
      </c>
      <c r="K258" s="62">
        <f t="shared" si="19"/>
        <v>0</v>
      </c>
      <c r="L258" s="38">
        <f t="shared" si="17"/>
        <v>64.216074204893658</v>
      </c>
      <c r="M258" s="39">
        <f t="shared" si="18"/>
        <v>100</v>
      </c>
    </row>
    <row r="259" spans="1:13" x14ac:dyDescent="0.2">
      <c r="A259" s="51" t="s">
        <v>742</v>
      </c>
      <c r="B259" s="52" t="s">
        <v>743</v>
      </c>
      <c r="C259" s="53">
        <v>0</v>
      </c>
      <c r="D259" s="53">
        <v>66249000</v>
      </c>
      <c r="E259" s="53">
        <v>0</v>
      </c>
      <c r="F259" s="53">
        <v>66249000</v>
      </c>
      <c r="G259" s="53">
        <v>0</v>
      </c>
      <c r="H259" s="57">
        <v>0</v>
      </c>
      <c r="I259" s="55">
        <v>0</v>
      </c>
      <c r="J259" s="62">
        <f t="shared" si="19"/>
        <v>0</v>
      </c>
      <c r="K259" s="62">
        <f t="shared" si="19"/>
        <v>0</v>
      </c>
      <c r="L259" s="38">
        <f t="shared" si="17"/>
        <v>0</v>
      </c>
      <c r="M259" s="39" t="e">
        <f t="shared" si="18"/>
        <v>#DIV/0!</v>
      </c>
    </row>
    <row r="260" spans="1:13" x14ac:dyDescent="0.2">
      <c r="A260" s="51" t="s">
        <v>744</v>
      </c>
      <c r="B260" s="52" t="s">
        <v>745</v>
      </c>
      <c r="C260" s="53">
        <v>0</v>
      </c>
      <c r="D260" s="53">
        <v>15000000</v>
      </c>
      <c r="E260" s="53">
        <v>0</v>
      </c>
      <c r="F260" s="53">
        <v>15000000</v>
      </c>
      <c r="G260" s="53">
        <v>0</v>
      </c>
      <c r="H260" s="57">
        <v>0</v>
      </c>
      <c r="I260" s="55">
        <v>0</v>
      </c>
      <c r="J260" s="62">
        <f t="shared" si="19"/>
        <v>0</v>
      </c>
      <c r="K260" s="62">
        <f t="shared" si="19"/>
        <v>0</v>
      </c>
      <c r="L260" s="38">
        <f t="shared" si="17"/>
        <v>0</v>
      </c>
      <c r="M260" s="39" t="e">
        <f t="shared" si="18"/>
        <v>#DIV/0!</v>
      </c>
    </row>
    <row r="261" spans="1:13" x14ac:dyDescent="0.2">
      <c r="A261" s="51" t="s">
        <v>746</v>
      </c>
      <c r="B261" s="52" t="s">
        <v>747</v>
      </c>
      <c r="C261" s="53">
        <v>0</v>
      </c>
      <c r="D261" s="53">
        <v>49217400</v>
      </c>
      <c r="E261" s="53">
        <v>0</v>
      </c>
      <c r="F261" s="53">
        <v>49217400</v>
      </c>
      <c r="G261" s="53">
        <v>0</v>
      </c>
      <c r="H261" s="57">
        <v>0</v>
      </c>
      <c r="I261" s="55">
        <v>0</v>
      </c>
      <c r="J261" s="62">
        <f t="shared" si="19"/>
        <v>0</v>
      </c>
      <c r="K261" s="62">
        <f t="shared" si="19"/>
        <v>0</v>
      </c>
      <c r="L261" s="38">
        <f t="shared" si="17"/>
        <v>0</v>
      </c>
      <c r="M261" s="39" t="e">
        <f t="shared" si="18"/>
        <v>#DIV/0!</v>
      </c>
    </row>
    <row r="262" spans="1:13" x14ac:dyDescent="0.2">
      <c r="A262" s="51" t="s">
        <v>748</v>
      </c>
      <c r="B262" s="52" t="s">
        <v>749</v>
      </c>
      <c r="C262" s="53">
        <v>0</v>
      </c>
      <c r="D262" s="53">
        <v>25000000</v>
      </c>
      <c r="E262" s="53">
        <v>0</v>
      </c>
      <c r="F262" s="53">
        <v>25000000</v>
      </c>
      <c r="G262" s="53">
        <v>0</v>
      </c>
      <c r="H262" s="57">
        <v>0</v>
      </c>
      <c r="I262" s="55">
        <v>0</v>
      </c>
      <c r="J262" s="62">
        <f t="shared" si="19"/>
        <v>0</v>
      </c>
      <c r="K262" s="62">
        <f t="shared" si="19"/>
        <v>0</v>
      </c>
      <c r="L262" s="38">
        <f t="shared" si="17"/>
        <v>0</v>
      </c>
      <c r="M262" s="39" t="e">
        <f t="shared" si="18"/>
        <v>#DIV/0!</v>
      </c>
    </row>
    <row r="263" spans="1:13" x14ac:dyDescent="0.2">
      <c r="A263" s="51" t="s">
        <v>750</v>
      </c>
      <c r="B263" s="52" t="s">
        <v>751</v>
      </c>
      <c r="C263" s="53">
        <v>0</v>
      </c>
      <c r="D263" s="53">
        <v>22000000</v>
      </c>
      <c r="E263" s="53">
        <v>12000000</v>
      </c>
      <c r="F263" s="53">
        <v>10000000</v>
      </c>
      <c r="G263" s="53">
        <v>12000000</v>
      </c>
      <c r="H263" s="57">
        <v>4000000</v>
      </c>
      <c r="I263" s="55">
        <v>4000000</v>
      </c>
      <c r="J263" s="62">
        <f t="shared" si="19"/>
        <v>8000000</v>
      </c>
      <c r="K263" s="62">
        <f t="shared" si="19"/>
        <v>0</v>
      </c>
      <c r="L263" s="38">
        <f t="shared" si="17"/>
        <v>54.54545454545454</v>
      </c>
      <c r="M263" s="39">
        <f t="shared" si="18"/>
        <v>33.333333333333329</v>
      </c>
    </row>
    <row r="264" spans="1:13" x14ac:dyDescent="0.2">
      <c r="A264" s="51" t="s">
        <v>752</v>
      </c>
      <c r="B264" s="52" t="s">
        <v>753</v>
      </c>
      <c r="C264" s="53">
        <v>0</v>
      </c>
      <c r="D264" s="53">
        <v>11041546</v>
      </c>
      <c r="E264" s="53">
        <v>6041565</v>
      </c>
      <c r="F264" s="53">
        <v>4999981</v>
      </c>
      <c r="G264" s="53">
        <v>6041565</v>
      </c>
      <c r="H264" s="57">
        <v>6041565</v>
      </c>
      <c r="I264" s="55">
        <v>6041565</v>
      </c>
      <c r="J264" s="62">
        <f t="shared" si="19"/>
        <v>0</v>
      </c>
      <c r="K264" s="62">
        <f t="shared" si="19"/>
        <v>0</v>
      </c>
      <c r="L264" s="38">
        <f t="shared" si="17"/>
        <v>54.716658337519043</v>
      </c>
      <c r="M264" s="39">
        <f t="shared" si="18"/>
        <v>100</v>
      </c>
    </row>
    <row r="265" spans="1:13" x14ac:dyDescent="0.2">
      <c r="A265" s="51" t="s">
        <v>754</v>
      </c>
      <c r="B265" s="52" t="s">
        <v>755</v>
      </c>
      <c r="C265" s="53">
        <v>0</v>
      </c>
      <c r="D265" s="53">
        <v>66249280</v>
      </c>
      <c r="E265" s="53">
        <v>30600000</v>
      </c>
      <c r="F265" s="53">
        <v>35649280</v>
      </c>
      <c r="G265" s="53">
        <v>30600000</v>
      </c>
      <c r="H265" s="57">
        <v>30600000</v>
      </c>
      <c r="I265" s="55">
        <v>30600000</v>
      </c>
      <c r="J265" s="62">
        <f t="shared" si="19"/>
        <v>0</v>
      </c>
      <c r="K265" s="62">
        <f t="shared" si="19"/>
        <v>0</v>
      </c>
      <c r="L265" s="38">
        <f t="shared" si="17"/>
        <v>46.189181225818601</v>
      </c>
      <c r="M265" s="39">
        <f t="shared" si="18"/>
        <v>100</v>
      </c>
    </row>
    <row r="266" spans="1:13" x14ac:dyDescent="0.2">
      <c r="A266" s="51" t="s">
        <v>756</v>
      </c>
      <c r="B266" s="52" t="s">
        <v>757</v>
      </c>
      <c r="C266" s="53">
        <v>0</v>
      </c>
      <c r="D266" s="53">
        <v>33124640</v>
      </c>
      <c r="E266" s="53">
        <v>0</v>
      </c>
      <c r="F266" s="53">
        <v>33124640</v>
      </c>
      <c r="G266" s="53">
        <v>0</v>
      </c>
      <c r="H266" s="57">
        <v>0</v>
      </c>
      <c r="I266" s="55">
        <v>0</v>
      </c>
      <c r="J266" s="62">
        <f t="shared" si="19"/>
        <v>0</v>
      </c>
      <c r="K266" s="62">
        <f t="shared" si="19"/>
        <v>0</v>
      </c>
      <c r="L266" s="38">
        <f t="shared" ref="L266:L329" si="20">+(G266/D266)*100</f>
        <v>0</v>
      </c>
      <c r="M266" s="39" t="e">
        <f t="shared" ref="M266:M329" si="21">+(I266/E266)*100</f>
        <v>#DIV/0!</v>
      </c>
    </row>
    <row r="267" spans="1:13" x14ac:dyDescent="0.2">
      <c r="A267" s="51" t="s">
        <v>758</v>
      </c>
      <c r="B267" s="52" t="s">
        <v>759</v>
      </c>
      <c r="C267" s="53">
        <v>0</v>
      </c>
      <c r="D267" s="53">
        <v>66249280</v>
      </c>
      <c r="E267" s="53">
        <v>0</v>
      </c>
      <c r="F267" s="53">
        <v>66249280</v>
      </c>
      <c r="G267" s="53">
        <v>0</v>
      </c>
      <c r="H267" s="57">
        <v>0</v>
      </c>
      <c r="I267" s="55">
        <v>0</v>
      </c>
      <c r="J267" s="62">
        <f t="shared" si="19"/>
        <v>0</v>
      </c>
      <c r="K267" s="62">
        <f t="shared" si="19"/>
        <v>0</v>
      </c>
      <c r="L267" s="38">
        <f t="shared" si="20"/>
        <v>0</v>
      </c>
      <c r="M267" s="39" t="e">
        <f t="shared" si="21"/>
        <v>#DIV/0!</v>
      </c>
    </row>
    <row r="268" spans="1:13" x14ac:dyDescent="0.2">
      <c r="A268" s="51" t="s">
        <v>760</v>
      </c>
      <c r="B268" s="52" t="s">
        <v>761</v>
      </c>
      <c r="C268" s="53">
        <v>0</v>
      </c>
      <c r="D268" s="53">
        <v>124217400</v>
      </c>
      <c r="E268" s="53">
        <v>82164990</v>
      </c>
      <c r="F268" s="53">
        <v>42052410</v>
      </c>
      <c r="G268" s="53">
        <v>82164990</v>
      </c>
      <c r="H268" s="57">
        <v>78992892</v>
      </c>
      <c r="I268" s="55">
        <v>78992892</v>
      </c>
      <c r="J268" s="62">
        <f t="shared" si="19"/>
        <v>3172098</v>
      </c>
      <c r="K268" s="62">
        <f t="shared" si="19"/>
        <v>0</v>
      </c>
      <c r="L268" s="38">
        <f t="shared" si="20"/>
        <v>66.146119625752917</v>
      </c>
      <c r="M268" s="39">
        <f t="shared" si="21"/>
        <v>96.139355703688395</v>
      </c>
    </row>
    <row r="269" spans="1:13" x14ac:dyDescent="0.2">
      <c r="A269" s="51" t="s">
        <v>762</v>
      </c>
      <c r="B269" s="52" t="s">
        <v>763</v>
      </c>
      <c r="C269" s="53">
        <v>0</v>
      </c>
      <c r="D269" s="53">
        <v>165600000</v>
      </c>
      <c r="E269" s="53">
        <v>0</v>
      </c>
      <c r="F269" s="53">
        <v>165600000</v>
      </c>
      <c r="G269" s="53">
        <v>0</v>
      </c>
      <c r="H269" s="57">
        <v>0</v>
      </c>
      <c r="I269" s="55">
        <v>0</v>
      </c>
      <c r="J269" s="62">
        <f t="shared" si="19"/>
        <v>0</v>
      </c>
      <c r="K269" s="62">
        <f t="shared" si="19"/>
        <v>0</v>
      </c>
      <c r="L269" s="38">
        <f t="shared" si="20"/>
        <v>0</v>
      </c>
      <c r="M269" s="39" t="e">
        <f t="shared" si="21"/>
        <v>#DIV/0!</v>
      </c>
    </row>
    <row r="270" spans="1:13" x14ac:dyDescent="0.2">
      <c r="A270" s="51" t="s">
        <v>764</v>
      </c>
      <c r="B270" s="52" t="s">
        <v>765</v>
      </c>
      <c r="C270" s="53">
        <v>0</v>
      </c>
      <c r="D270" s="53">
        <v>124217400</v>
      </c>
      <c r="E270" s="53">
        <v>2700000</v>
      </c>
      <c r="F270" s="53">
        <v>121517400</v>
      </c>
      <c r="G270" s="53">
        <v>2700000</v>
      </c>
      <c r="H270" s="57">
        <v>2700000</v>
      </c>
      <c r="I270" s="55">
        <v>2700000</v>
      </c>
      <c r="J270" s="62">
        <f t="shared" si="19"/>
        <v>0</v>
      </c>
      <c r="K270" s="62">
        <f t="shared" si="19"/>
        <v>0</v>
      </c>
      <c r="L270" s="38">
        <f t="shared" si="20"/>
        <v>2.1736085282738169</v>
      </c>
      <c r="M270" s="39">
        <f t="shared" si="21"/>
        <v>100</v>
      </c>
    </row>
    <row r="271" spans="1:13" x14ac:dyDescent="0.2">
      <c r="A271" s="51" t="s">
        <v>766</v>
      </c>
      <c r="B271" s="52" t="s">
        <v>767</v>
      </c>
      <c r="C271" s="53">
        <v>0</v>
      </c>
      <c r="D271" s="53">
        <v>66249000</v>
      </c>
      <c r="E271" s="53">
        <v>0</v>
      </c>
      <c r="F271" s="53">
        <v>66249000</v>
      </c>
      <c r="G271" s="53">
        <v>0</v>
      </c>
      <c r="H271" s="57">
        <v>0</v>
      </c>
      <c r="I271" s="55">
        <v>0</v>
      </c>
      <c r="J271" s="62">
        <f t="shared" si="19"/>
        <v>0</v>
      </c>
      <c r="K271" s="62">
        <f t="shared" si="19"/>
        <v>0</v>
      </c>
      <c r="L271" s="38">
        <f t="shared" si="20"/>
        <v>0</v>
      </c>
      <c r="M271" s="39" t="e">
        <f t="shared" si="21"/>
        <v>#DIV/0!</v>
      </c>
    </row>
    <row r="272" spans="1:13" x14ac:dyDescent="0.2">
      <c r="A272" s="51" t="s">
        <v>768</v>
      </c>
      <c r="B272" s="52" t="s">
        <v>769</v>
      </c>
      <c r="C272" s="53">
        <v>0</v>
      </c>
      <c r="D272" s="53">
        <v>33000000</v>
      </c>
      <c r="E272" s="53">
        <v>0</v>
      </c>
      <c r="F272" s="53">
        <v>33000000</v>
      </c>
      <c r="G272" s="53">
        <v>0</v>
      </c>
      <c r="H272" s="57">
        <v>0</v>
      </c>
      <c r="I272" s="55">
        <v>0</v>
      </c>
      <c r="J272" s="62">
        <f t="shared" si="19"/>
        <v>0</v>
      </c>
      <c r="K272" s="62">
        <f t="shared" si="19"/>
        <v>0</v>
      </c>
      <c r="L272" s="38">
        <f t="shared" si="20"/>
        <v>0</v>
      </c>
      <c r="M272" s="39" t="e">
        <f t="shared" si="21"/>
        <v>#DIV/0!</v>
      </c>
    </row>
    <row r="273" spans="1:13" x14ac:dyDescent="0.2">
      <c r="A273" s="51" t="s">
        <v>770</v>
      </c>
      <c r="B273" s="52" t="s">
        <v>771</v>
      </c>
      <c r="C273" s="53">
        <v>0</v>
      </c>
      <c r="D273" s="53">
        <v>16562320</v>
      </c>
      <c r="E273" s="53">
        <v>900000</v>
      </c>
      <c r="F273" s="53">
        <v>15662320</v>
      </c>
      <c r="G273" s="53">
        <v>900000</v>
      </c>
      <c r="H273" s="57">
        <v>900000</v>
      </c>
      <c r="I273" s="55">
        <v>900000</v>
      </c>
      <c r="J273" s="62">
        <f t="shared" si="19"/>
        <v>0</v>
      </c>
      <c r="K273" s="62">
        <f t="shared" si="19"/>
        <v>0</v>
      </c>
      <c r="L273" s="38">
        <f t="shared" si="20"/>
        <v>5.4340213206845425</v>
      </c>
      <c r="M273" s="39">
        <f t="shared" si="21"/>
        <v>100</v>
      </c>
    </row>
    <row r="274" spans="1:13" x14ac:dyDescent="0.2">
      <c r="A274" s="51" t="s">
        <v>772</v>
      </c>
      <c r="B274" s="52" t="s">
        <v>773</v>
      </c>
      <c r="C274" s="53">
        <v>0</v>
      </c>
      <c r="D274" s="53">
        <v>124217400</v>
      </c>
      <c r="E274" s="53">
        <v>0</v>
      </c>
      <c r="F274" s="53">
        <v>124217400</v>
      </c>
      <c r="G274" s="53">
        <v>0</v>
      </c>
      <c r="H274" s="57">
        <v>0</v>
      </c>
      <c r="I274" s="55">
        <v>0</v>
      </c>
      <c r="J274" s="62">
        <f t="shared" si="19"/>
        <v>0</v>
      </c>
      <c r="K274" s="62">
        <f t="shared" si="19"/>
        <v>0</v>
      </c>
      <c r="L274" s="38">
        <f t="shared" si="20"/>
        <v>0</v>
      </c>
      <c r="M274" s="39" t="e">
        <f t="shared" si="21"/>
        <v>#DIV/0!</v>
      </c>
    </row>
    <row r="275" spans="1:13" ht="33.75" x14ac:dyDescent="0.2">
      <c r="A275" s="51" t="s">
        <v>774</v>
      </c>
      <c r="B275" s="52" t="s">
        <v>775</v>
      </c>
      <c r="C275" s="53">
        <v>0</v>
      </c>
      <c r="D275" s="53">
        <v>455211904</v>
      </c>
      <c r="E275" s="53">
        <v>259614881</v>
      </c>
      <c r="F275" s="53">
        <v>195597023</v>
      </c>
      <c r="G275" s="53">
        <v>259614881</v>
      </c>
      <c r="H275" s="57">
        <v>229943731</v>
      </c>
      <c r="I275" s="55">
        <v>229943731</v>
      </c>
      <c r="J275" s="62">
        <f t="shared" si="19"/>
        <v>29671150</v>
      </c>
      <c r="K275" s="62">
        <f t="shared" si="19"/>
        <v>0</v>
      </c>
      <c r="L275" s="38">
        <f t="shared" si="20"/>
        <v>57.03165464671153</v>
      </c>
      <c r="M275" s="39">
        <f t="shared" si="21"/>
        <v>88.571090422201181</v>
      </c>
    </row>
    <row r="276" spans="1:13" x14ac:dyDescent="0.2">
      <c r="A276" s="51" t="s">
        <v>776</v>
      </c>
      <c r="B276" s="52" t="s">
        <v>777</v>
      </c>
      <c r="C276" s="53">
        <v>0</v>
      </c>
      <c r="D276" s="53">
        <v>33030000</v>
      </c>
      <c r="E276" s="53">
        <v>22738575</v>
      </c>
      <c r="F276" s="53">
        <v>10291425</v>
      </c>
      <c r="G276" s="53">
        <v>22738575</v>
      </c>
      <c r="H276" s="57">
        <v>22738575</v>
      </c>
      <c r="I276" s="55">
        <v>22738575</v>
      </c>
      <c r="J276" s="62">
        <f t="shared" si="19"/>
        <v>0</v>
      </c>
      <c r="K276" s="62">
        <f t="shared" si="19"/>
        <v>0</v>
      </c>
      <c r="L276" s="38">
        <f t="shared" si="20"/>
        <v>68.8421889191644</v>
      </c>
      <c r="M276" s="39">
        <f t="shared" si="21"/>
        <v>100</v>
      </c>
    </row>
    <row r="277" spans="1:13" x14ac:dyDescent="0.2">
      <c r="A277" s="51" t="s">
        <v>778</v>
      </c>
      <c r="B277" s="52" t="s">
        <v>779</v>
      </c>
      <c r="C277" s="53">
        <v>0</v>
      </c>
      <c r="D277" s="53">
        <v>85000000</v>
      </c>
      <c r="E277" s="53">
        <v>25313593</v>
      </c>
      <c r="F277" s="53">
        <v>59686407</v>
      </c>
      <c r="G277" s="53">
        <v>25313593</v>
      </c>
      <c r="H277" s="57">
        <v>25313593</v>
      </c>
      <c r="I277" s="55">
        <v>25313593</v>
      </c>
      <c r="J277" s="62">
        <f t="shared" si="19"/>
        <v>0</v>
      </c>
      <c r="K277" s="62">
        <f t="shared" si="19"/>
        <v>0</v>
      </c>
      <c r="L277" s="38">
        <f t="shared" si="20"/>
        <v>29.780697647058822</v>
      </c>
      <c r="M277" s="39">
        <f t="shared" si="21"/>
        <v>100</v>
      </c>
    </row>
    <row r="278" spans="1:13" x14ac:dyDescent="0.2">
      <c r="A278" s="51" t="s">
        <v>780</v>
      </c>
      <c r="B278" s="52" t="s">
        <v>781</v>
      </c>
      <c r="C278" s="53">
        <v>0</v>
      </c>
      <c r="D278" s="53">
        <v>80623200</v>
      </c>
      <c r="E278" s="53">
        <v>44222676</v>
      </c>
      <c r="F278" s="53">
        <v>36400524</v>
      </c>
      <c r="G278" s="53">
        <v>44222676</v>
      </c>
      <c r="H278" s="57">
        <v>15781676</v>
      </c>
      <c r="I278" s="55">
        <v>15781676</v>
      </c>
      <c r="J278" s="62">
        <f t="shared" si="19"/>
        <v>28441000</v>
      </c>
      <c r="K278" s="62">
        <f t="shared" si="19"/>
        <v>0</v>
      </c>
      <c r="L278" s="38">
        <f t="shared" si="20"/>
        <v>54.851055279373682</v>
      </c>
      <c r="M278" s="39">
        <f t="shared" si="21"/>
        <v>35.68684084156282</v>
      </c>
    </row>
    <row r="279" spans="1:13" x14ac:dyDescent="0.2">
      <c r="A279" s="51" t="s">
        <v>782</v>
      </c>
      <c r="B279" s="52" t="s">
        <v>783</v>
      </c>
      <c r="C279" s="53">
        <v>0</v>
      </c>
      <c r="D279" s="53">
        <v>66249280</v>
      </c>
      <c r="E279" s="53">
        <v>52707637</v>
      </c>
      <c r="F279" s="53">
        <v>13541643</v>
      </c>
      <c r="G279" s="53">
        <v>52707637</v>
      </c>
      <c r="H279" s="57">
        <v>51477487</v>
      </c>
      <c r="I279" s="55">
        <v>51477487</v>
      </c>
      <c r="J279" s="62">
        <f t="shared" si="19"/>
        <v>1230150</v>
      </c>
      <c r="K279" s="62">
        <f t="shared" si="19"/>
        <v>0</v>
      </c>
      <c r="L279" s="38">
        <f t="shared" si="20"/>
        <v>79.559562005805944</v>
      </c>
      <c r="M279" s="39">
        <f t="shared" si="21"/>
        <v>97.666087743603455</v>
      </c>
    </row>
    <row r="280" spans="1:13" x14ac:dyDescent="0.2">
      <c r="A280" s="51" t="s">
        <v>784</v>
      </c>
      <c r="B280" s="52" t="s">
        <v>785</v>
      </c>
      <c r="C280" s="53">
        <v>0</v>
      </c>
      <c r="D280" s="53">
        <v>19874784</v>
      </c>
      <c r="E280" s="53">
        <v>0</v>
      </c>
      <c r="F280" s="53">
        <v>19874784</v>
      </c>
      <c r="G280" s="53">
        <v>0</v>
      </c>
      <c r="H280" s="57">
        <v>0</v>
      </c>
      <c r="I280" s="55">
        <v>0</v>
      </c>
      <c r="J280" s="62">
        <f t="shared" si="19"/>
        <v>0</v>
      </c>
      <c r="K280" s="62">
        <f t="shared" si="19"/>
        <v>0</v>
      </c>
      <c r="L280" s="38">
        <f t="shared" si="20"/>
        <v>0</v>
      </c>
      <c r="M280" s="39" t="e">
        <f t="shared" si="21"/>
        <v>#DIV/0!</v>
      </c>
    </row>
    <row r="281" spans="1:13" x14ac:dyDescent="0.2">
      <c r="A281" s="51" t="s">
        <v>786</v>
      </c>
      <c r="B281" s="52" t="s">
        <v>787</v>
      </c>
      <c r="C281" s="53">
        <v>0</v>
      </c>
      <c r="D281" s="53">
        <v>13200000</v>
      </c>
      <c r="E281" s="53">
        <v>6902261</v>
      </c>
      <c r="F281" s="53">
        <v>6297739</v>
      </c>
      <c r="G281" s="53">
        <v>6902261</v>
      </c>
      <c r="H281" s="57">
        <v>6902261</v>
      </c>
      <c r="I281" s="55">
        <v>6902261</v>
      </c>
      <c r="J281" s="62">
        <f t="shared" si="19"/>
        <v>0</v>
      </c>
      <c r="K281" s="62">
        <f t="shared" si="19"/>
        <v>0</v>
      </c>
      <c r="L281" s="38">
        <f t="shared" si="20"/>
        <v>52.289856060606063</v>
      </c>
      <c r="M281" s="39">
        <f t="shared" si="21"/>
        <v>100</v>
      </c>
    </row>
    <row r="282" spans="1:13" x14ac:dyDescent="0.2">
      <c r="A282" s="51" t="s">
        <v>788</v>
      </c>
      <c r="B282" s="52" t="s">
        <v>789</v>
      </c>
      <c r="C282" s="53">
        <v>0</v>
      </c>
      <c r="D282" s="53">
        <v>33124640</v>
      </c>
      <c r="E282" s="53">
        <v>15460000</v>
      </c>
      <c r="F282" s="53">
        <v>17664640</v>
      </c>
      <c r="G282" s="53">
        <v>15460000</v>
      </c>
      <c r="H282" s="57">
        <v>15460000</v>
      </c>
      <c r="I282" s="55">
        <v>15460000</v>
      </c>
      <c r="J282" s="62">
        <f t="shared" si="19"/>
        <v>0</v>
      </c>
      <c r="K282" s="62">
        <f t="shared" si="19"/>
        <v>0</v>
      </c>
      <c r="L282" s="38">
        <f t="shared" si="20"/>
        <v>46.672205343212788</v>
      </c>
      <c r="M282" s="39">
        <f t="shared" si="21"/>
        <v>100</v>
      </c>
    </row>
    <row r="283" spans="1:13" x14ac:dyDescent="0.2">
      <c r="A283" s="51" t="s">
        <v>790</v>
      </c>
      <c r="B283" s="52" t="s">
        <v>791</v>
      </c>
      <c r="C283" s="53">
        <v>0</v>
      </c>
      <c r="D283" s="53">
        <v>124110000</v>
      </c>
      <c r="E283" s="53">
        <v>92270139</v>
      </c>
      <c r="F283" s="53">
        <v>31839861</v>
      </c>
      <c r="G283" s="53">
        <v>92270139</v>
      </c>
      <c r="H283" s="57">
        <v>92270139</v>
      </c>
      <c r="I283" s="55">
        <v>92270139</v>
      </c>
      <c r="J283" s="62">
        <f t="shared" si="19"/>
        <v>0</v>
      </c>
      <c r="K283" s="62">
        <f t="shared" si="19"/>
        <v>0</v>
      </c>
      <c r="L283" s="38">
        <f t="shared" si="20"/>
        <v>74.345450809765538</v>
      </c>
      <c r="M283" s="39">
        <f t="shared" si="21"/>
        <v>100</v>
      </c>
    </row>
    <row r="284" spans="1:13" x14ac:dyDescent="0.2">
      <c r="A284" s="51" t="s">
        <v>792</v>
      </c>
      <c r="B284" s="52" t="s">
        <v>793</v>
      </c>
      <c r="C284" s="53">
        <v>0</v>
      </c>
      <c r="D284" s="53">
        <v>15822475765</v>
      </c>
      <c r="E284" s="53">
        <v>7960602959</v>
      </c>
      <c r="F284" s="53">
        <v>7861872806</v>
      </c>
      <c r="G284" s="53">
        <v>7960602959</v>
      </c>
      <c r="H284" s="57">
        <v>7707878520</v>
      </c>
      <c r="I284" s="55">
        <v>7694878520</v>
      </c>
      <c r="J284" s="62">
        <f t="shared" si="19"/>
        <v>252724439</v>
      </c>
      <c r="K284" s="62">
        <f t="shared" si="19"/>
        <v>13000000</v>
      </c>
      <c r="L284" s="38">
        <f t="shared" si="20"/>
        <v>50.311993377226074</v>
      </c>
      <c r="M284" s="39">
        <f t="shared" si="21"/>
        <v>96.662006127317525</v>
      </c>
    </row>
    <row r="285" spans="1:13" ht="20.25" customHeight="1" x14ac:dyDescent="0.2">
      <c r="A285" s="51" t="s">
        <v>794</v>
      </c>
      <c r="B285" s="52" t="s">
        <v>795</v>
      </c>
      <c r="C285" s="53">
        <v>0</v>
      </c>
      <c r="D285" s="53">
        <v>319026328</v>
      </c>
      <c r="E285" s="53">
        <v>118730746</v>
      </c>
      <c r="F285" s="53">
        <v>200295582</v>
      </c>
      <c r="G285" s="53">
        <v>118730746</v>
      </c>
      <c r="H285" s="57">
        <v>92801246</v>
      </c>
      <c r="I285" s="55">
        <v>92801246</v>
      </c>
      <c r="J285" s="62">
        <f t="shared" si="19"/>
        <v>25929500</v>
      </c>
      <c r="K285" s="62">
        <f t="shared" si="19"/>
        <v>0</v>
      </c>
      <c r="L285" s="38">
        <f t="shared" si="20"/>
        <v>37.216597998143904</v>
      </c>
      <c r="M285" s="39">
        <f t="shared" si="21"/>
        <v>78.161090641172251</v>
      </c>
    </row>
    <row r="286" spans="1:13" x14ac:dyDescent="0.2">
      <c r="A286" s="51" t="s">
        <v>796</v>
      </c>
      <c r="B286" s="52" t="s">
        <v>797</v>
      </c>
      <c r="C286" s="53">
        <v>0</v>
      </c>
      <c r="D286" s="53">
        <v>6170000</v>
      </c>
      <c r="E286" s="53">
        <v>2569999</v>
      </c>
      <c r="F286" s="53">
        <v>3600001</v>
      </c>
      <c r="G286" s="53">
        <v>2569999</v>
      </c>
      <c r="H286" s="57">
        <v>2569999</v>
      </c>
      <c r="I286" s="55">
        <v>2569999</v>
      </c>
      <c r="J286" s="62">
        <f t="shared" si="19"/>
        <v>0</v>
      </c>
      <c r="K286" s="62">
        <f t="shared" si="19"/>
        <v>0</v>
      </c>
      <c r="L286" s="38">
        <f t="shared" si="20"/>
        <v>41.653144246353321</v>
      </c>
      <c r="M286" s="39">
        <f t="shared" si="21"/>
        <v>100</v>
      </c>
    </row>
    <row r="287" spans="1:13" ht="22.5" x14ac:dyDescent="0.2">
      <c r="A287" s="51" t="s">
        <v>798</v>
      </c>
      <c r="B287" s="52" t="s">
        <v>799</v>
      </c>
      <c r="C287" s="53">
        <v>0</v>
      </c>
      <c r="D287" s="53">
        <v>43266328</v>
      </c>
      <c r="E287" s="53">
        <v>1500000</v>
      </c>
      <c r="F287" s="53">
        <v>41766328</v>
      </c>
      <c r="G287" s="53">
        <v>1500000</v>
      </c>
      <c r="H287" s="57">
        <v>1500000</v>
      </c>
      <c r="I287" s="55">
        <v>1500000</v>
      </c>
      <c r="J287" s="62">
        <f t="shared" si="19"/>
        <v>0</v>
      </c>
      <c r="K287" s="62">
        <f t="shared" si="19"/>
        <v>0</v>
      </c>
      <c r="L287" s="38">
        <f t="shared" si="20"/>
        <v>3.4668992478400296</v>
      </c>
      <c r="M287" s="39">
        <f t="shared" si="21"/>
        <v>100</v>
      </c>
    </row>
    <row r="288" spans="1:13" ht="22.5" x14ac:dyDescent="0.2">
      <c r="A288" s="51" t="s">
        <v>800</v>
      </c>
      <c r="B288" s="52" t="s">
        <v>801</v>
      </c>
      <c r="C288" s="53">
        <v>0</v>
      </c>
      <c r="D288" s="53">
        <v>199590000</v>
      </c>
      <c r="E288" s="53">
        <v>47196747</v>
      </c>
      <c r="F288" s="53">
        <v>152393253</v>
      </c>
      <c r="G288" s="53">
        <v>47196747</v>
      </c>
      <c r="H288" s="57">
        <v>47196747</v>
      </c>
      <c r="I288" s="55">
        <v>47196747</v>
      </c>
      <c r="J288" s="62">
        <f t="shared" si="19"/>
        <v>0</v>
      </c>
      <c r="K288" s="62">
        <f t="shared" si="19"/>
        <v>0</v>
      </c>
      <c r="L288" s="38">
        <f t="shared" si="20"/>
        <v>23.646849541560197</v>
      </c>
      <c r="M288" s="39">
        <f t="shared" si="21"/>
        <v>100</v>
      </c>
    </row>
    <row r="289" spans="1:13" x14ac:dyDescent="0.2">
      <c r="A289" s="51" t="s">
        <v>802</v>
      </c>
      <c r="B289" s="52" t="s">
        <v>803</v>
      </c>
      <c r="C289" s="53">
        <v>0</v>
      </c>
      <c r="D289" s="53">
        <v>70000000</v>
      </c>
      <c r="E289" s="53">
        <v>67464000</v>
      </c>
      <c r="F289" s="53">
        <v>2536000</v>
      </c>
      <c r="G289" s="53">
        <v>67464000</v>
      </c>
      <c r="H289" s="57">
        <v>41534500</v>
      </c>
      <c r="I289" s="55">
        <v>41534500</v>
      </c>
      <c r="J289" s="62">
        <f t="shared" si="19"/>
        <v>25929500</v>
      </c>
      <c r="K289" s="62">
        <f t="shared" si="19"/>
        <v>0</v>
      </c>
      <c r="L289" s="38">
        <f t="shared" si="20"/>
        <v>96.377142857142857</v>
      </c>
      <c r="M289" s="39">
        <f t="shared" si="21"/>
        <v>61.565427487252457</v>
      </c>
    </row>
    <row r="290" spans="1:13" ht="33.75" x14ac:dyDescent="0.2">
      <c r="A290" s="51" t="s">
        <v>804</v>
      </c>
      <c r="B290" s="52" t="s">
        <v>805</v>
      </c>
      <c r="C290" s="53">
        <v>0</v>
      </c>
      <c r="D290" s="53">
        <v>1581980545</v>
      </c>
      <c r="E290" s="53">
        <v>90630894</v>
      </c>
      <c r="F290" s="53">
        <v>1491349651</v>
      </c>
      <c r="G290" s="53">
        <v>90630894</v>
      </c>
      <c r="H290" s="57">
        <v>90630894</v>
      </c>
      <c r="I290" s="55">
        <v>90630894</v>
      </c>
      <c r="J290" s="62">
        <f t="shared" si="19"/>
        <v>0</v>
      </c>
      <c r="K290" s="62">
        <f t="shared" si="19"/>
        <v>0</v>
      </c>
      <c r="L290" s="38">
        <f t="shared" si="20"/>
        <v>5.7289512368813611</v>
      </c>
      <c r="M290" s="39">
        <f t="shared" si="21"/>
        <v>100</v>
      </c>
    </row>
    <row r="291" spans="1:13" x14ac:dyDescent="0.2">
      <c r="A291" s="51" t="s">
        <v>806</v>
      </c>
      <c r="B291" s="52" t="s">
        <v>807</v>
      </c>
      <c r="C291" s="53">
        <v>0</v>
      </c>
      <c r="D291" s="53">
        <v>104863162</v>
      </c>
      <c r="E291" s="53">
        <v>0</v>
      </c>
      <c r="F291" s="53">
        <v>104863162</v>
      </c>
      <c r="G291" s="53">
        <v>0</v>
      </c>
      <c r="H291" s="57">
        <v>0</v>
      </c>
      <c r="I291" s="55">
        <v>0</v>
      </c>
      <c r="J291" s="62">
        <f t="shared" si="19"/>
        <v>0</v>
      </c>
      <c r="K291" s="62">
        <f t="shared" si="19"/>
        <v>0</v>
      </c>
      <c r="L291" s="38">
        <f t="shared" si="20"/>
        <v>0</v>
      </c>
      <c r="M291" s="39" t="e">
        <f t="shared" si="21"/>
        <v>#DIV/0!</v>
      </c>
    </row>
    <row r="292" spans="1:13" x14ac:dyDescent="0.2">
      <c r="A292" s="51" t="s">
        <v>808</v>
      </c>
      <c r="B292" s="52" t="s">
        <v>809</v>
      </c>
      <c r="C292" s="53">
        <v>0</v>
      </c>
      <c r="D292" s="53">
        <v>75000000</v>
      </c>
      <c r="E292" s="53">
        <v>0</v>
      </c>
      <c r="F292" s="53">
        <v>75000000</v>
      </c>
      <c r="G292" s="53">
        <v>0</v>
      </c>
      <c r="H292" s="57">
        <v>0</v>
      </c>
      <c r="I292" s="55">
        <v>0</v>
      </c>
      <c r="J292" s="62">
        <f t="shared" si="19"/>
        <v>0</v>
      </c>
      <c r="K292" s="62">
        <f t="shared" si="19"/>
        <v>0</v>
      </c>
      <c r="L292" s="38">
        <f t="shared" si="20"/>
        <v>0</v>
      </c>
      <c r="M292" s="39" t="e">
        <f t="shared" si="21"/>
        <v>#DIV/0!</v>
      </c>
    </row>
    <row r="293" spans="1:13" ht="22.5" x14ac:dyDescent="0.2">
      <c r="A293" s="51" t="s">
        <v>810</v>
      </c>
      <c r="B293" s="52" t="s">
        <v>811</v>
      </c>
      <c r="C293" s="53">
        <v>0</v>
      </c>
      <c r="D293" s="53">
        <v>28714523</v>
      </c>
      <c r="E293" s="53">
        <v>0</v>
      </c>
      <c r="F293" s="53">
        <v>28714523</v>
      </c>
      <c r="G293" s="53">
        <v>0</v>
      </c>
      <c r="H293" s="57">
        <v>0</v>
      </c>
      <c r="I293" s="55">
        <v>0</v>
      </c>
      <c r="J293" s="62">
        <f t="shared" si="19"/>
        <v>0</v>
      </c>
      <c r="K293" s="62">
        <f t="shared" si="19"/>
        <v>0</v>
      </c>
      <c r="L293" s="38">
        <f t="shared" si="20"/>
        <v>0</v>
      </c>
      <c r="M293" s="39" t="e">
        <f t="shared" si="21"/>
        <v>#DIV/0!</v>
      </c>
    </row>
    <row r="294" spans="1:13" ht="22.5" x14ac:dyDescent="0.2">
      <c r="A294" s="51" t="s">
        <v>812</v>
      </c>
      <c r="B294" s="52" t="s">
        <v>813</v>
      </c>
      <c r="C294" s="53">
        <v>0</v>
      </c>
      <c r="D294" s="53">
        <v>120512575</v>
      </c>
      <c r="E294" s="53">
        <v>0</v>
      </c>
      <c r="F294" s="53">
        <v>120512575</v>
      </c>
      <c r="G294" s="53">
        <v>0</v>
      </c>
      <c r="H294" s="57">
        <v>0</v>
      </c>
      <c r="I294" s="55">
        <v>0</v>
      </c>
      <c r="J294" s="62">
        <f t="shared" ref="J294:K356" si="22">G294-H294</f>
        <v>0</v>
      </c>
      <c r="K294" s="62">
        <f t="shared" si="22"/>
        <v>0</v>
      </c>
      <c r="L294" s="38">
        <f t="shared" si="20"/>
        <v>0</v>
      </c>
      <c r="M294" s="39" t="e">
        <f t="shared" si="21"/>
        <v>#DIV/0!</v>
      </c>
    </row>
    <row r="295" spans="1:13" ht="22.5" x14ac:dyDescent="0.2">
      <c r="A295" s="51" t="s">
        <v>814</v>
      </c>
      <c r="B295" s="52" t="s">
        <v>815</v>
      </c>
      <c r="C295" s="53">
        <v>0</v>
      </c>
      <c r="D295" s="53">
        <v>120512567</v>
      </c>
      <c r="E295" s="53">
        <v>0</v>
      </c>
      <c r="F295" s="53">
        <v>120512567</v>
      </c>
      <c r="G295" s="53">
        <v>0</v>
      </c>
      <c r="H295" s="57">
        <v>0</v>
      </c>
      <c r="I295" s="55">
        <v>0</v>
      </c>
      <c r="J295" s="62">
        <f t="shared" si="22"/>
        <v>0</v>
      </c>
      <c r="K295" s="62">
        <f t="shared" si="22"/>
        <v>0</v>
      </c>
      <c r="L295" s="38">
        <f t="shared" si="20"/>
        <v>0</v>
      </c>
      <c r="M295" s="39" t="e">
        <f t="shared" si="21"/>
        <v>#DIV/0!</v>
      </c>
    </row>
    <row r="296" spans="1:13" x14ac:dyDescent="0.2">
      <c r="A296" s="51" t="s">
        <v>816</v>
      </c>
      <c r="B296" s="52" t="s">
        <v>817</v>
      </c>
      <c r="C296" s="53">
        <v>0</v>
      </c>
      <c r="D296" s="53">
        <v>25128500</v>
      </c>
      <c r="E296" s="53">
        <v>0</v>
      </c>
      <c r="F296" s="53">
        <v>25128500</v>
      </c>
      <c r="G296" s="53">
        <v>0</v>
      </c>
      <c r="H296" s="57">
        <v>0</v>
      </c>
      <c r="I296" s="55">
        <v>0</v>
      </c>
      <c r="J296" s="62">
        <f t="shared" si="22"/>
        <v>0</v>
      </c>
      <c r="K296" s="62">
        <f t="shared" si="22"/>
        <v>0</v>
      </c>
      <c r="L296" s="38">
        <f t="shared" si="20"/>
        <v>0</v>
      </c>
      <c r="M296" s="39" t="e">
        <f t="shared" si="21"/>
        <v>#DIV/0!</v>
      </c>
    </row>
    <row r="297" spans="1:13" ht="22.5" x14ac:dyDescent="0.2">
      <c r="A297" s="51" t="s">
        <v>818</v>
      </c>
      <c r="B297" s="52" t="s">
        <v>819</v>
      </c>
      <c r="C297" s="53">
        <v>0</v>
      </c>
      <c r="D297" s="53">
        <v>4224000</v>
      </c>
      <c r="E297" s="53">
        <v>0</v>
      </c>
      <c r="F297" s="53">
        <v>4224000</v>
      </c>
      <c r="G297" s="53">
        <v>0</v>
      </c>
      <c r="H297" s="57">
        <v>0</v>
      </c>
      <c r="I297" s="55">
        <v>0</v>
      </c>
      <c r="J297" s="62">
        <f t="shared" si="22"/>
        <v>0</v>
      </c>
      <c r="K297" s="62">
        <f t="shared" si="22"/>
        <v>0</v>
      </c>
      <c r="L297" s="38">
        <f t="shared" si="20"/>
        <v>0</v>
      </c>
      <c r="M297" s="39" t="e">
        <f t="shared" si="21"/>
        <v>#DIV/0!</v>
      </c>
    </row>
    <row r="298" spans="1:13" ht="33.75" x14ac:dyDescent="0.2">
      <c r="A298" s="51" t="s">
        <v>820</v>
      </c>
      <c r="B298" s="52" t="s">
        <v>821</v>
      </c>
      <c r="C298" s="53">
        <v>0</v>
      </c>
      <c r="D298" s="53">
        <v>17879079</v>
      </c>
      <c r="E298" s="53">
        <v>4326522</v>
      </c>
      <c r="F298" s="53">
        <v>13552557</v>
      </c>
      <c r="G298" s="53">
        <v>4326522</v>
      </c>
      <c r="H298" s="57">
        <v>4326522</v>
      </c>
      <c r="I298" s="55">
        <v>4326522</v>
      </c>
      <c r="J298" s="62">
        <f t="shared" si="22"/>
        <v>0</v>
      </c>
      <c r="K298" s="62">
        <f t="shared" si="22"/>
        <v>0</v>
      </c>
      <c r="L298" s="38">
        <f t="shared" si="20"/>
        <v>24.198796817218604</v>
      </c>
      <c r="M298" s="39">
        <f t="shared" si="21"/>
        <v>100</v>
      </c>
    </row>
    <row r="299" spans="1:13" x14ac:dyDescent="0.2">
      <c r="A299" s="51" t="s">
        <v>822</v>
      </c>
      <c r="B299" s="52" t="s">
        <v>823</v>
      </c>
      <c r="C299" s="53">
        <v>0</v>
      </c>
      <c r="D299" s="53">
        <v>736688000</v>
      </c>
      <c r="E299" s="53">
        <v>0</v>
      </c>
      <c r="F299" s="53">
        <v>736688000</v>
      </c>
      <c r="G299" s="53">
        <v>0</v>
      </c>
      <c r="H299" s="57">
        <v>0</v>
      </c>
      <c r="I299" s="55">
        <v>0</v>
      </c>
      <c r="J299" s="62">
        <f t="shared" si="22"/>
        <v>0</v>
      </c>
      <c r="K299" s="62">
        <f t="shared" si="22"/>
        <v>0</v>
      </c>
      <c r="L299" s="38">
        <f t="shared" si="20"/>
        <v>0</v>
      </c>
      <c r="M299" s="39" t="e">
        <f t="shared" si="21"/>
        <v>#DIV/0!</v>
      </c>
    </row>
    <row r="300" spans="1:13" x14ac:dyDescent="0.2">
      <c r="A300" s="51" t="s">
        <v>824</v>
      </c>
      <c r="B300" s="52" t="s">
        <v>825</v>
      </c>
      <c r="C300" s="53">
        <v>0</v>
      </c>
      <c r="D300" s="53">
        <v>3252403</v>
      </c>
      <c r="E300" s="53">
        <v>0</v>
      </c>
      <c r="F300" s="53">
        <v>3252403</v>
      </c>
      <c r="G300" s="53">
        <v>0</v>
      </c>
      <c r="H300" s="57">
        <v>0</v>
      </c>
      <c r="I300" s="55">
        <v>0</v>
      </c>
      <c r="J300" s="62">
        <f t="shared" si="22"/>
        <v>0</v>
      </c>
      <c r="K300" s="62">
        <f t="shared" si="22"/>
        <v>0</v>
      </c>
      <c r="L300" s="38">
        <f t="shared" si="20"/>
        <v>0</v>
      </c>
      <c r="M300" s="39" t="e">
        <f t="shared" si="21"/>
        <v>#DIV/0!</v>
      </c>
    </row>
    <row r="301" spans="1:13" ht="22.5" x14ac:dyDescent="0.2">
      <c r="A301" s="51" t="s">
        <v>826</v>
      </c>
      <c r="B301" s="52" t="s">
        <v>827</v>
      </c>
      <c r="C301" s="53">
        <v>0</v>
      </c>
      <c r="D301" s="53">
        <v>27835200</v>
      </c>
      <c r="E301" s="53">
        <v>0</v>
      </c>
      <c r="F301" s="53">
        <v>27835200</v>
      </c>
      <c r="G301" s="53">
        <v>0</v>
      </c>
      <c r="H301" s="57">
        <v>0</v>
      </c>
      <c r="I301" s="55">
        <v>0</v>
      </c>
      <c r="J301" s="62">
        <f t="shared" si="22"/>
        <v>0</v>
      </c>
      <c r="K301" s="62">
        <f t="shared" si="22"/>
        <v>0</v>
      </c>
      <c r="L301" s="38">
        <f t="shared" si="20"/>
        <v>0</v>
      </c>
      <c r="M301" s="39" t="e">
        <f t="shared" si="21"/>
        <v>#DIV/0!</v>
      </c>
    </row>
    <row r="302" spans="1:13" ht="33.75" x14ac:dyDescent="0.2">
      <c r="A302" s="51" t="s">
        <v>828</v>
      </c>
      <c r="B302" s="52" t="s">
        <v>829</v>
      </c>
      <c r="C302" s="53">
        <v>0</v>
      </c>
      <c r="D302" s="53">
        <v>22000004</v>
      </c>
      <c r="E302" s="53">
        <v>0</v>
      </c>
      <c r="F302" s="53">
        <v>22000004</v>
      </c>
      <c r="G302" s="53">
        <v>0</v>
      </c>
      <c r="H302" s="57">
        <v>0</v>
      </c>
      <c r="I302" s="55">
        <v>0</v>
      </c>
      <c r="J302" s="62">
        <f t="shared" si="22"/>
        <v>0</v>
      </c>
      <c r="K302" s="62">
        <f t="shared" si="22"/>
        <v>0</v>
      </c>
      <c r="L302" s="38">
        <f t="shared" si="20"/>
        <v>0</v>
      </c>
      <c r="M302" s="39" t="e">
        <f t="shared" si="21"/>
        <v>#DIV/0!</v>
      </c>
    </row>
    <row r="303" spans="1:13" ht="22.5" x14ac:dyDescent="0.2">
      <c r="A303" s="51" t="s">
        <v>830</v>
      </c>
      <c r="B303" s="52" t="s">
        <v>831</v>
      </c>
      <c r="C303" s="53">
        <v>0</v>
      </c>
      <c r="D303" s="53">
        <v>96847054</v>
      </c>
      <c r="E303" s="53">
        <v>86304372</v>
      </c>
      <c r="F303" s="53">
        <v>10542682</v>
      </c>
      <c r="G303" s="53">
        <v>86304372</v>
      </c>
      <c r="H303" s="57">
        <v>86304372</v>
      </c>
      <c r="I303" s="55">
        <v>86304372</v>
      </c>
      <c r="J303" s="62">
        <f t="shared" si="22"/>
        <v>0</v>
      </c>
      <c r="K303" s="62">
        <f t="shared" si="22"/>
        <v>0</v>
      </c>
      <c r="L303" s="38">
        <f t="shared" si="20"/>
        <v>89.11409117307791</v>
      </c>
      <c r="M303" s="39">
        <f t="shared" si="21"/>
        <v>100</v>
      </c>
    </row>
    <row r="304" spans="1:13" ht="22.5" x14ac:dyDescent="0.2">
      <c r="A304" s="51" t="s">
        <v>832</v>
      </c>
      <c r="B304" s="52" t="s">
        <v>833</v>
      </c>
      <c r="C304" s="53">
        <v>0</v>
      </c>
      <c r="D304" s="53">
        <v>171903684</v>
      </c>
      <c r="E304" s="53">
        <v>0</v>
      </c>
      <c r="F304" s="53">
        <v>171903684</v>
      </c>
      <c r="G304" s="53">
        <v>0</v>
      </c>
      <c r="H304" s="57">
        <v>0</v>
      </c>
      <c r="I304" s="55">
        <v>0</v>
      </c>
      <c r="J304" s="62">
        <f t="shared" si="22"/>
        <v>0</v>
      </c>
      <c r="K304" s="62">
        <f t="shared" si="22"/>
        <v>0</v>
      </c>
      <c r="L304" s="38">
        <f t="shared" si="20"/>
        <v>0</v>
      </c>
      <c r="M304" s="39" t="e">
        <f t="shared" si="21"/>
        <v>#DIV/0!</v>
      </c>
    </row>
    <row r="305" spans="1:13" ht="22.5" x14ac:dyDescent="0.2">
      <c r="A305" s="51" t="s">
        <v>834</v>
      </c>
      <c r="B305" s="52" t="s">
        <v>835</v>
      </c>
      <c r="C305" s="53">
        <v>0</v>
      </c>
      <c r="D305" s="53">
        <v>26619794</v>
      </c>
      <c r="E305" s="53">
        <v>0</v>
      </c>
      <c r="F305" s="53">
        <v>26619794</v>
      </c>
      <c r="G305" s="53">
        <v>0</v>
      </c>
      <c r="H305" s="57">
        <v>0</v>
      </c>
      <c r="I305" s="55">
        <v>0</v>
      </c>
      <c r="J305" s="62">
        <f t="shared" si="22"/>
        <v>0</v>
      </c>
      <c r="K305" s="62">
        <f t="shared" si="22"/>
        <v>0</v>
      </c>
      <c r="L305" s="38">
        <f t="shared" si="20"/>
        <v>0</v>
      </c>
      <c r="M305" s="39" t="e">
        <f t="shared" si="21"/>
        <v>#DIV/0!</v>
      </c>
    </row>
    <row r="306" spans="1:13" ht="33.75" x14ac:dyDescent="0.2">
      <c r="A306" s="51" t="s">
        <v>836</v>
      </c>
      <c r="B306" s="52" t="s">
        <v>837</v>
      </c>
      <c r="C306" s="53">
        <v>0</v>
      </c>
      <c r="D306" s="53">
        <v>13826184659</v>
      </c>
      <c r="E306" s="53">
        <v>7746750084</v>
      </c>
      <c r="F306" s="53">
        <v>6079434575</v>
      </c>
      <c r="G306" s="53">
        <v>7746750084</v>
      </c>
      <c r="H306" s="57">
        <v>7519955145</v>
      </c>
      <c r="I306" s="55">
        <v>7506955145</v>
      </c>
      <c r="J306" s="62">
        <f t="shared" si="22"/>
        <v>226794939</v>
      </c>
      <c r="K306" s="62">
        <f t="shared" si="22"/>
        <v>13000000</v>
      </c>
      <c r="L306" s="38">
        <f t="shared" si="20"/>
        <v>56.029557503105821</v>
      </c>
      <c r="M306" s="39">
        <f t="shared" si="21"/>
        <v>96.904573706395041</v>
      </c>
    </row>
    <row r="307" spans="1:13" ht="22.5" x14ac:dyDescent="0.2">
      <c r="A307" s="51" t="s">
        <v>838</v>
      </c>
      <c r="B307" s="52" t="s">
        <v>839</v>
      </c>
      <c r="C307" s="53">
        <v>0</v>
      </c>
      <c r="D307" s="53">
        <v>16032431</v>
      </c>
      <c r="E307" s="53">
        <v>16032431</v>
      </c>
      <c r="F307" s="53">
        <v>0</v>
      </c>
      <c r="G307" s="53">
        <v>16032431</v>
      </c>
      <c r="H307" s="57">
        <v>16032431</v>
      </c>
      <c r="I307" s="55">
        <v>16032431</v>
      </c>
      <c r="J307" s="62">
        <f t="shared" si="22"/>
        <v>0</v>
      </c>
      <c r="K307" s="62">
        <f t="shared" si="22"/>
        <v>0</v>
      </c>
      <c r="L307" s="38">
        <f t="shared" si="20"/>
        <v>100</v>
      </c>
      <c r="M307" s="39">
        <f t="shared" si="21"/>
        <v>100</v>
      </c>
    </row>
    <row r="308" spans="1:13" ht="22.5" x14ac:dyDescent="0.2">
      <c r="A308" s="51" t="s">
        <v>840</v>
      </c>
      <c r="B308" s="52" t="s">
        <v>841</v>
      </c>
      <c r="C308" s="53">
        <v>0</v>
      </c>
      <c r="D308" s="53">
        <v>20312578</v>
      </c>
      <c r="E308" s="53">
        <v>0</v>
      </c>
      <c r="F308" s="53">
        <v>20312578</v>
      </c>
      <c r="G308" s="53">
        <v>0</v>
      </c>
      <c r="H308" s="57">
        <v>0</v>
      </c>
      <c r="I308" s="55">
        <v>0</v>
      </c>
      <c r="J308" s="62">
        <f t="shared" si="22"/>
        <v>0</v>
      </c>
      <c r="K308" s="62">
        <f t="shared" si="22"/>
        <v>0</v>
      </c>
      <c r="L308" s="38">
        <f t="shared" si="20"/>
        <v>0</v>
      </c>
      <c r="M308" s="39" t="e">
        <f t="shared" si="21"/>
        <v>#DIV/0!</v>
      </c>
    </row>
    <row r="309" spans="1:13" ht="33.75" x14ac:dyDescent="0.2">
      <c r="A309" s="51" t="s">
        <v>842</v>
      </c>
      <c r="B309" s="52" t="s">
        <v>843</v>
      </c>
      <c r="C309" s="53">
        <v>0</v>
      </c>
      <c r="D309" s="53">
        <v>52239625</v>
      </c>
      <c r="E309" s="53">
        <v>0</v>
      </c>
      <c r="F309" s="53">
        <v>52239625</v>
      </c>
      <c r="G309" s="53">
        <v>0</v>
      </c>
      <c r="H309" s="57">
        <v>0</v>
      </c>
      <c r="I309" s="55">
        <v>0</v>
      </c>
      <c r="J309" s="62">
        <f t="shared" si="22"/>
        <v>0</v>
      </c>
      <c r="K309" s="62">
        <f t="shared" si="22"/>
        <v>0</v>
      </c>
      <c r="L309" s="38">
        <f t="shared" si="20"/>
        <v>0</v>
      </c>
      <c r="M309" s="39" t="e">
        <f t="shared" si="21"/>
        <v>#DIV/0!</v>
      </c>
    </row>
    <row r="310" spans="1:13" ht="22.5" x14ac:dyDescent="0.2">
      <c r="A310" s="51" t="s">
        <v>844</v>
      </c>
      <c r="B310" s="52" t="s">
        <v>845</v>
      </c>
      <c r="C310" s="53">
        <v>0</v>
      </c>
      <c r="D310" s="53">
        <v>24882587</v>
      </c>
      <c r="E310" s="53">
        <v>13100000</v>
      </c>
      <c r="F310" s="53">
        <v>11782587</v>
      </c>
      <c r="G310" s="53">
        <v>13100000</v>
      </c>
      <c r="H310" s="57">
        <v>13100000</v>
      </c>
      <c r="I310" s="55">
        <v>13100000</v>
      </c>
      <c r="J310" s="62">
        <f t="shared" si="22"/>
        <v>0</v>
      </c>
      <c r="K310" s="62">
        <f t="shared" si="22"/>
        <v>0</v>
      </c>
      <c r="L310" s="38">
        <f t="shared" si="20"/>
        <v>52.647258904389652</v>
      </c>
      <c r="M310" s="39">
        <f t="shared" si="21"/>
        <v>100</v>
      </c>
    </row>
    <row r="311" spans="1:13" ht="22.5" x14ac:dyDescent="0.2">
      <c r="A311" s="51" t="s">
        <v>846</v>
      </c>
      <c r="B311" s="52" t="s">
        <v>847</v>
      </c>
      <c r="C311" s="53">
        <v>0</v>
      </c>
      <c r="D311" s="53">
        <v>68031752</v>
      </c>
      <c r="E311" s="53">
        <v>10623128</v>
      </c>
      <c r="F311" s="53">
        <v>57408624</v>
      </c>
      <c r="G311" s="53">
        <v>10623128</v>
      </c>
      <c r="H311" s="57">
        <v>10623128</v>
      </c>
      <c r="I311" s="55">
        <v>10623128</v>
      </c>
      <c r="J311" s="62">
        <f t="shared" si="22"/>
        <v>0</v>
      </c>
      <c r="K311" s="62">
        <f t="shared" si="22"/>
        <v>0</v>
      </c>
      <c r="L311" s="38">
        <f t="shared" si="20"/>
        <v>15.614955792995012</v>
      </c>
      <c r="M311" s="39">
        <f t="shared" si="21"/>
        <v>100</v>
      </c>
    </row>
    <row r="312" spans="1:13" x14ac:dyDescent="0.2">
      <c r="A312" s="51" t="s">
        <v>848</v>
      </c>
      <c r="B312" s="52" t="s">
        <v>849</v>
      </c>
      <c r="C312" s="53">
        <v>0</v>
      </c>
      <c r="D312" s="53">
        <v>110903240</v>
      </c>
      <c r="E312" s="53">
        <v>7957831</v>
      </c>
      <c r="F312" s="53">
        <v>102945409</v>
      </c>
      <c r="G312" s="53">
        <v>7957831</v>
      </c>
      <c r="H312" s="57">
        <v>7957831</v>
      </c>
      <c r="I312" s="55">
        <v>7957831</v>
      </c>
      <c r="J312" s="62">
        <f t="shared" si="22"/>
        <v>0</v>
      </c>
      <c r="K312" s="62">
        <f t="shared" si="22"/>
        <v>0</v>
      </c>
      <c r="L312" s="38">
        <f t="shared" si="20"/>
        <v>7.1754720601490085</v>
      </c>
      <c r="M312" s="39">
        <f t="shared" si="21"/>
        <v>100</v>
      </c>
    </row>
    <row r="313" spans="1:13" x14ac:dyDescent="0.2">
      <c r="A313" s="51" t="s">
        <v>850</v>
      </c>
      <c r="B313" s="52" t="s">
        <v>851</v>
      </c>
      <c r="C313" s="53">
        <v>0</v>
      </c>
      <c r="D313" s="53">
        <v>306322584</v>
      </c>
      <c r="E313" s="53">
        <v>0</v>
      </c>
      <c r="F313" s="53">
        <v>306322584</v>
      </c>
      <c r="G313" s="53">
        <v>0</v>
      </c>
      <c r="H313" s="57">
        <v>0</v>
      </c>
      <c r="I313" s="55">
        <v>0</v>
      </c>
      <c r="J313" s="62">
        <f t="shared" si="22"/>
        <v>0</v>
      </c>
      <c r="K313" s="62">
        <f t="shared" si="22"/>
        <v>0</v>
      </c>
      <c r="L313" s="38">
        <f t="shared" si="20"/>
        <v>0</v>
      </c>
      <c r="M313" s="39" t="e">
        <f t="shared" si="21"/>
        <v>#DIV/0!</v>
      </c>
    </row>
    <row r="314" spans="1:13" x14ac:dyDescent="0.2">
      <c r="A314" s="51" t="s">
        <v>852</v>
      </c>
      <c r="B314" s="52" t="s">
        <v>853</v>
      </c>
      <c r="C314" s="53">
        <v>0</v>
      </c>
      <c r="D314" s="53">
        <v>51230329</v>
      </c>
      <c r="E314" s="53">
        <v>0</v>
      </c>
      <c r="F314" s="53">
        <v>51230329</v>
      </c>
      <c r="G314" s="53">
        <v>0</v>
      </c>
      <c r="H314" s="57">
        <v>0</v>
      </c>
      <c r="I314" s="55">
        <v>0</v>
      </c>
      <c r="J314" s="62">
        <f t="shared" si="22"/>
        <v>0</v>
      </c>
      <c r="K314" s="62">
        <f t="shared" si="22"/>
        <v>0</v>
      </c>
      <c r="L314" s="38">
        <f t="shared" si="20"/>
        <v>0</v>
      </c>
      <c r="M314" s="39" t="e">
        <f t="shared" si="21"/>
        <v>#DIV/0!</v>
      </c>
    </row>
    <row r="315" spans="1:13" x14ac:dyDescent="0.2">
      <c r="A315" s="51" t="s">
        <v>854</v>
      </c>
      <c r="B315" s="52" t="s">
        <v>855</v>
      </c>
      <c r="C315" s="53">
        <v>0</v>
      </c>
      <c r="D315" s="53">
        <v>29986717</v>
      </c>
      <c r="E315" s="53">
        <v>0</v>
      </c>
      <c r="F315" s="53">
        <v>29986717</v>
      </c>
      <c r="G315" s="53">
        <v>0</v>
      </c>
      <c r="H315" s="57">
        <v>0</v>
      </c>
      <c r="I315" s="55">
        <v>0</v>
      </c>
      <c r="J315" s="62">
        <f t="shared" si="22"/>
        <v>0</v>
      </c>
      <c r="K315" s="62">
        <f t="shared" si="22"/>
        <v>0</v>
      </c>
      <c r="L315" s="38">
        <f t="shared" si="20"/>
        <v>0</v>
      </c>
      <c r="M315" s="39" t="e">
        <f t="shared" si="21"/>
        <v>#DIV/0!</v>
      </c>
    </row>
    <row r="316" spans="1:13" ht="22.5" x14ac:dyDescent="0.2">
      <c r="A316" s="51" t="s">
        <v>856</v>
      </c>
      <c r="B316" s="52" t="s">
        <v>857</v>
      </c>
      <c r="C316" s="53">
        <v>0</v>
      </c>
      <c r="D316" s="53">
        <v>19139558</v>
      </c>
      <c r="E316" s="53">
        <v>0</v>
      </c>
      <c r="F316" s="53">
        <v>19139558</v>
      </c>
      <c r="G316" s="53">
        <v>0</v>
      </c>
      <c r="H316" s="57">
        <v>0</v>
      </c>
      <c r="I316" s="55">
        <v>0</v>
      </c>
      <c r="J316" s="62">
        <f t="shared" si="22"/>
        <v>0</v>
      </c>
      <c r="K316" s="62">
        <f t="shared" si="22"/>
        <v>0</v>
      </c>
      <c r="L316" s="38">
        <f t="shared" si="20"/>
        <v>0</v>
      </c>
      <c r="M316" s="39" t="e">
        <f t="shared" si="21"/>
        <v>#DIV/0!</v>
      </c>
    </row>
    <row r="317" spans="1:13" ht="22.5" x14ac:dyDescent="0.2">
      <c r="A317" s="51" t="s">
        <v>858</v>
      </c>
      <c r="B317" s="52" t="s">
        <v>859</v>
      </c>
      <c r="C317" s="53">
        <v>0</v>
      </c>
      <c r="D317" s="53">
        <v>69709</v>
      </c>
      <c r="E317" s="53">
        <v>0</v>
      </c>
      <c r="F317" s="53">
        <v>69709</v>
      </c>
      <c r="G317" s="53">
        <v>0</v>
      </c>
      <c r="H317" s="57">
        <v>0</v>
      </c>
      <c r="I317" s="55">
        <v>0</v>
      </c>
      <c r="J317" s="62">
        <f t="shared" si="22"/>
        <v>0</v>
      </c>
      <c r="K317" s="62">
        <f t="shared" si="22"/>
        <v>0</v>
      </c>
      <c r="L317" s="38">
        <f t="shared" si="20"/>
        <v>0</v>
      </c>
      <c r="M317" s="39" t="e">
        <f t="shared" si="21"/>
        <v>#DIV/0!</v>
      </c>
    </row>
    <row r="318" spans="1:13" ht="22.5" x14ac:dyDescent="0.2">
      <c r="A318" s="51" t="s">
        <v>860</v>
      </c>
      <c r="B318" s="52" t="s">
        <v>861</v>
      </c>
      <c r="C318" s="53">
        <v>0</v>
      </c>
      <c r="D318" s="53">
        <v>200544706</v>
      </c>
      <c r="E318" s="53">
        <v>0</v>
      </c>
      <c r="F318" s="53">
        <v>200544706</v>
      </c>
      <c r="G318" s="53">
        <v>0</v>
      </c>
      <c r="H318" s="57">
        <v>0</v>
      </c>
      <c r="I318" s="55">
        <v>0</v>
      </c>
      <c r="J318" s="62">
        <f t="shared" si="22"/>
        <v>0</v>
      </c>
      <c r="K318" s="62">
        <f t="shared" si="22"/>
        <v>0</v>
      </c>
      <c r="L318" s="38">
        <f t="shared" si="20"/>
        <v>0</v>
      </c>
      <c r="M318" s="39" t="e">
        <f t="shared" si="21"/>
        <v>#DIV/0!</v>
      </c>
    </row>
    <row r="319" spans="1:13" ht="22.5" x14ac:dyDescent="0.2">
      <c r="A319" s="51" t="s">
        <v>862</v>
      </c>
      <c r="B319" s="52" t="s">
        <v>863</v>
      </c>
      <c r="C319" s="53">
        <v>0</v>
      </c>
      <c r="D319" s="53">
        <v>936027</v>
      </c>
      <c r="E319" s="53">
        <v>0</v>
      </c>
      <c r="F319" s="53">
        <v>936027</v>
      </c>
      <c r="G319" s="53">
        <v>0</v>
      </c>
      <c r="H319" s="57">
        <v>0</v>
      </c>
      <c r="I319" s="55">
        <v>0</v>
      </c>
      <c r="J319" s="62">
        <f t="shared" si="22"/>
        <v>0</v>
      </c>
      <c r="K319" s="62">
        <f t="shared" si="22"/>
        <v>0</v>
      </c>
      <c r="L319" s="38">
        <f t="shared" si="20"/>
        <v>0</v>
      </c>
      <c r="M319" s="39" t="e">
        <f t="shared" si="21"/>
        <v>#DIV/0!</v>
      </c>
    </row>
    <row r="320" spans="1:13" x14ac:dyDescent="0.2">
      <c r="A320" s="51" t="s">
        <v>864</v>
      </c>
      <c r="B320" s="52" t="s">
        <v>865</v>
      </c>
      <c r="C320" s="53">
        <v>0</v>
      </c>
      <c r="D320" s="53">
        <v>6817940</v>
      </c>
      <c r="E320" s="53">
        <v>0</v>
      </c>
      <c r="F320" s="53">
        <v>6817940</v>
      </c>
      <c r="G320" s="53">
        <v>0</v>
      </c>
      <c r="H320" s="57">
        <v>0</v>
      </c>
      <c r="I320" s="55">
        <v>0</v>
      </c>
      <c r="J320" s="62">
        <f t="shared" si="22"/>
        <v>0</v>
      </c>
      <c r="K320" s="62">
        <f t="shared" si="22"/>
        <v>0</v>
      </c>
      <c r="L320" s="38">
        <f t="shared" si="20"/>
        <v>0</v>
      </c>
      <c r="M320" s="39" t="e">
        <f t="shared" si="21"/>
        <v>#DIV/0!</v>
      </c>
    </row>
    <row r="321" spans="1:13" ht="22.5" x14ac:dyDescent="0.2">
      <c r="A321" s="51" t="s">
        <v>866</v>
      </c>
      <c r="B321" s="52" t="s">
        <v>867</v>
      </c>
      <c r="C321" s="53">
        <v>0</v>
      </c>
      <c r="D321" s="53">
        <v>12884517</v>
      </c>
      <c r="E321" s="53">
        <v>0</v>
      </c>
      <c r="F321" s="53">
        <v>12884517</v>
      </c>
      <c r="G321" s="53">
        <v>0</v>
      </c>
      <c r="H321" s="57">
        <v>0</v>
      </c>
      <c r="I321" s="55">
        <v>0</v>
      </c>
      <c r="J321" s="62">
        <f t="shared" si="22"/>
        <v>0</v>
      </c>
      <c r="K321" s="62">
        <f t="shared" si="22"/>
        <v>0</v>
      </c>
      <c r="L321" s="38">
        <f t="shared" si="20"/>
        <v>0</v>
      </c>
      <c r="M321" s="39" t="e">
        <f t="shared" si="21"/>
        <v>#DIV/0!</v>
      </c>
    </row>
    <row r="322" spans="1:13" ht="22.5" x14ac:dyDescent="0.2">
      <c r="A322" s="51" t="s">
        <v>868</v>
      </c>
      <c r="B322" s="52" t="s">
        <v>869</v>
      </c>
      <c r="C322" s="53">
        <v>0</v>
      </c>
      <c r="D322" s="53">
        <v>44708901</v>
      </c>
      <c r="E322" s="53">
        <v>0</v>
      </c>
      <c r="F322" s="53">
        <v>44708901</v>
      </c>
      <c r="G322" s="53">
        <v>0</v>
      </c>
      <c r="H322" s="57">
        <v>0</v>
      </c>
      <c r="I322" s="55">
        <v>0</v>
      </c>
      <c r="J322" s="62">
        <f t="shared" si="22"/>
        <v>0</v>
      </c>
      <c r="K322" s="62">
        <f t="shared" si="22"/>
        <v>0</v>
      </c>
      <c r="L322" s="38">
        <f t="shared" si="20"/>
        <v>0</v>
      </c>
      <c r="M322" s="39" t="e">
        <f t="shared" si="21"/>
        <v>#DIV/0!</v>
      </c>
    </row>
    <row r="323" spans="1:13" ht="22.5" x14ac:dyDescent="0.2">
      <c r="A323" s="51" t="s">
        <v>870</v>
      </c>
      <c r="B323" s="52" t="s">
        <v>871</v>
      </c>
      <c r="C323" s="53">
        <v>0</v>
      </c>
      <c r="D323" s="53">
        <v>5167135</v>
      </c>
      <c r="E323" s="53">
        <v>0</v>
      </c>
      <c r="F323" s="53">
        <v>5167135</v>
      </c>
      <c r="G323" s="53">
        <v>0</v>
      </c>
      <c r="H323" s="57">
        <v>0</v>
      </c>
      <c r="I323" s="55">
        <v>0</v>
      </c>
      <c r="J323" s="62">
        <f t="shared" si="22"/>
        <v>0</v>
      </c>
      <c r="K323" s="62">
        <f t="shared" si="22"/>
        <v>0</v>
      </c>
      <c r="L323" s="38">
        <f t="shared" si="20"/>
        <v>0</v>
      </c>
      <c r="M323" s="39" t="e">
        <f t="shared" si="21"/>
        <v>#DIV/0!</v>
      </c>
    </row>
    <row r="324" spans="1:13" ht="22.5" x14ac:dyDescent="0.2">
      <c r="A324" s="51" t="s">
        <v>872</v>
      </c>
      <c r="B324" s="52" t="s">
        <v>873</v>
      </c>
      <c r="C324" s="53">
        <v>0</v>
      </c>
      <c r="D324" s="53">
        <v>26302</v>
      </c>
      <c r="E324" s="53">
        <v>0</v>
      </c>
      <c r="F324" s="53">
        <v>26302</v>
      </c>
      <c r="G324" s="53">
        <v>0</v>
      </c>
      <c r="H324" s="57">
        <v>0</v>
      </c>
      <c r="I324" s="55">
        <v>0</v>
      </c>
      <c r="J324" s="62">
        <f t="shared" si="22"/>
        <v>0</v>
      </c>
      <c r="K324" s="62">
        <f t="shared" si="22"/>
        <v>0</v>
      </c>
      <c r="L324" s="38">
        <f t="shared" si="20"/>
        <v>0</v>
      </c>
      <c r="M324" s="39" t="e">
        <f t="shared" si="21"/>
        <v>#DIV/0!</v>
      </c>
    </row>
    <row r="325" spans="1:13" ht="22.5" x14ac:dyDescent="0.2">
      <c r="A325" s="51" t="s">
        <v>874</v>
      </c>
      <c r="B325" s="52" t="s">
        <v>875</v>
      </c>
      <c r="C325" s="53">
        <v>0</v>
      </c>
      <c r="D325" s="53">
        <v>237</v>
      </c>
      <c r="E325" s="53">
        <v>0</v>
      </c>
      <c r="F325" s="53">
        <v>237</v>
      </c>
      <c r="G325" s="53">
        <v>0</v>
      </c>
      <c r="H325" s="57">
        <v>0</v>
      </c>
      <c r="I325" s="55">
        <v>0</v>
      </c>
      <c r="J325" s="62">
        <f t="shared" si="22"/>
        <v>0</v>
      </c>
      <c r="K325" s="62">
        <f t="shared" si="22"/>
        <v>0</v>
      </c>
      <c r="L325" s="38">
        <f t="shared" si="20"/>
        <v>0</v>
      </c>
      <c r="M325" s="39" t="e">
        <f t="shared" si="21"/>
        <v>#DIV/0!</v>
      </c>
    </row>
    <row r="326" spans="1:13" ht="22.5" x14ac:dyDescent="0.2">
      <c r="A326" s="51" t="s">
        <v>876</v>
      </c>
      <c r="B326" s="52" t="s">
        <v>877</v>
      </c>
      <c r="C326" s="53">
        <v>0</v>
      </c>
      <c r="D326" s="53">
        <v>1593480808</v>
      </c>
      <c r="E326" s="53">
        <v>1207150831</v>
      </c>
      <c r="F326" s="53">
        <v>386329977</v>
      </c>
      <c r="G326" s="53">
        <v>1207150831</v>
      </c>
      <c r="H326" s="57">
        <v>1105942309</v>
      </c>
      <c r="I326" s="55">
        <v>1105942309</v>
      </c>
      <c r="J326" s="62">
        <f t="shared" si="22"/>
        <v>101208522</v>
      </c>
      <c r="K326" s="62">
        <f t="shared" si="22"/>
        <v>0</v>
      </c>
      <c r="L326" s="38">
        <f t="shared" si="20"/>
        <v>75.755592721264833</v>
      </c>
      <c r="M326" s="39">
        <f t="shared" si="21"/>
        <v>91.615917464418331</v>
      </c>
    </row>
    <row r="327" spans="1:13" ht="22.5" x14ac:dyDescent="0.2">
      <c r="A327" s="51" t="s">
        <v>878</v>
      </c>
      <c r="B327" s="52" t="s">
        <v>879</v>
      </c>
      <c r="C327" s="53">
        <v>0</v>
      </c>
      <c r="D327" s="53">
        <v>6700000</v>
      </c>
      <c r="E327" s="53">
        <v>0</v>
      </c>
      <c r="F327" s="53">
        <v>6700000</v>
      </c>
      <c r="G327" s="53">
        <v>0</v>
      </c>
      <c r="H327" s="57">
        <v>0</v>
      </c>
      <c r="I327" s="55">
        <v>0</v>
      </c>
      <c r="J327" s="62">
        <f t="shared" si="22"/>
        <v>0</v>
      </c>
      <c r="K327" s="62">
        <f t="shared" si="22"/>
        <v>0</v>
      </c>
      <c r="L327" s="38">
        <f t="shared" si="20"/>
        <v>0</v>
      </c>
      <c r="M327" s="39" t="e">
        <f t="shared" si="21"/>
        <v>#DIV/0!</v>
      </c>
    </row>
    <row r="328" spans="1:13" ht="22.5" x14ac:dyDescent="0.2">
      <c r="A328" s="51" t="s">
        <v>880</v>
      </c>
      <c r="B328" s="52" t="s">
        <v>881</v>
      </c>
      <c r="C328" s="53">
        <v>0</v>
      </c>
      <c r="D328" s="53">
        <v>10217224</v>
      </c>
      <c r="E328" s="53">
        <v>0</v>
      </c>
      <c r="F328" s="53">
        <v>10217224</v>
      </c>
      <c r="G328" s="53">
        <v>0</v>
      </c>
      <c r="H328" s="57">
        <v>0</v>
      </c>
      <c r="I328" s="55">
        <v>0</v>
      </c>
      <c r="J328" s="62">
        <f t="shared" si="22"/>
        <v>0</v>
      </c>
      <c r="K328" s="62">
        <f t="shared" si="22"/>
        <v>0</v>
      </c>
      <c r="L328" s="38">
        <f t="shared" si="20"/>
        <v>0</v>
      </c>
      <c r="M328" s="39" t="e">
        <f t="shared" si="21"/>
        <v>#DIV/0!</v>
      </c>
    </row>
    <row r="329" spans="1:13" ht="22.5" x14ac:dyDescent="0.2">
      <c r="A329" s="51" t="s">
        <v>882</v>
      </c>
      <c r="B329" s="52" t="s">
        <v>883</v>
      </c>
      <c r="C329" s="53">
        <v>0</v>
      </c>
      <c r="D329" s="53">
        <v>1000</v>
      </c>
      <c r="E329" s="53">
        <v>0</v>
      </c>
      <c r="F329" s="53">
        <v>1000</v>
      </c>
      <c r="G329" s="53">
        <v>0</v>
      </c>
      <c r="H329" s="57">
        <v>0</v>
      </c>
      <c r="I329" s="55">
        <v>0</v>
      </c>
      <c r="J329" s="62">
        <f t="shared" si="22"/>
        <v>0</v>
      </c>
      <c r="K329" s="62">
        <f t="shared" si="22"/>
        <v>0</v>
      </c>
      <c r="L329" s="38">
        <f t="shared" si="20"/>
        <v>0</v>
      </c>
      <c r="M329" s="39" t="e">
        <f t="shared" si="21"/>
        <v>#DIV/0!</v>
      </c>
    </row>
    <row r="330" spans="1:13" ht="22.5" x14ac:dyDescent="0.2">
      <c r="A330" s="51" t="s">
        <v>884</v>
      </c>
      <c r="B330" s="52" t="s">
        <v>885</v>
      </c>
      <c r="C330" s="53">
        <v>0</v>
      </c>
      <c r="D330" s="53">
        <v>5122730619</v>
      </c>
      <c r="E330" s="53">
        <v>2780047289</v>
      </c>
      <c r="F330" s="53">
        <v>2342683330</v>
      </c>
      <c r="G330" s="53">
        <v>2780047289</v>
      </c>
      <c r="H330" s="57">
        <v>2738768926</v>
      </c>
      <c r="I330" s="55">
        <v>2738768926</v>
      </c>
      <c r="J330" s="62">
        <f t="shared" si="22"/>
        <v>41278363</v>
      </c>
      <c r="K330" s="62">
        <f t="shared" si="22"/>
        <v>0</v>
      </c>
      <c r="L330" s="38">
        <f t="shared" ref="L330:L393" si="23">+(G330/D330)*100</f>
        <v>54.268855728796616</v>
      </c>
      <c r="M330" s="39">
        <f t="shared" ref="M330:M393" si="24">+(I330/E330)*100</f>
        <v>98.515192055785207</v>
      </c>
    </row>
    <row r="331" spans="1:13" ht="22.5" x14ac:dyDescent="0.2">
      <c r="A331" s="51" t="s">
        <v>886</v>
      </c>
      <c r="B331" s="52" t="s">
        <v>887</v>
      </c>
      <c r="C331" s="53">
        <v>0</v>
      </c>
      <c r="D331" s="53">
        <v>34681</v>
      </c>
      <c r="E331" s="53">
        <v>0</v>
      </c>
      <c r="F331" s="53">
        <v>34681</v>
      </c>
      <c r="G331" s="53">
        <v>0</v>
      </c>
      <c r="H331" s="57">
        <v>0</v>
      </c>
      <c r="I331" s="55">
        <v>0</v>
      </c>
      <c r="J331" s="62">
        <f t="shared" si="22"/>
        <v>0</v>
      </c>
      <c r="K331" s="62">
        <f t="shared" si="22"/>
        <v>0</v>
      </c>
      <c r="L331" s="38">
        <f t="shared" si="23"/>
        <v>0</v>
      </c>
      <c r="M331" s="39" t="e">
        <f t="shared" si="24"/>
        <v>#DIV/0!</v>
      </c>
    </row>
    <row r="332" spans="1:13" ht="22.5" x14ac:dyDescent="0.2">
      <c r="A332" s="51" t="s">
        <v>888</v>
      </c>
      <c r="B332" s="52" t="s">
        <v>889</v>
      </c>
      <c r="C332" s="53">
        <v>0</v>
      </c>
      <c r="D332" s="53">
        <v>99370074</v>
      </c>
      <c r="E332" s="53">
        <v>99370074</v>
      </c>
      <c r="F332" s="53">
        <v>0</v>
      </c>
      <c r="G332" s="53">
        <v>99370074</v>
      </c>
      <c r="H332" s="57">
        <v>99370074</v>
      </c>
      <c r="I332" s="55">
        <v>99370074</v>
      </c>
      <c r="J332" s="62">
        <f t="shared" si="22"/>
        <v>0</v>
      </c>
      <c r="K332" s="62">
        <f t="shared" si="22"/>
        <v>0</v>
      </c>
      <c r="L332" s="38">
        <f t="shared" si="23"/>
        <v>100</v>
      </c>
      <c r="M332" s="39">
        <f t="shared" si="24"/>
        <v>100</v>
      </c>
    </row>
    <row r="333" spans="1:13" ht="33.75" x14ac:dyDescent="0.2">
      <c r="A333" s="51" t="s">
        <v>890</v>
      </c>
      <c r="B333" s="52" t="s">
        <v>891</v>
      </c>
      <c r="C333" s="53">
        <v>0</v>
      </c>
      <c r="D333" s="53">
        <v>4835000</v>
      </c>
      <c r="E333" s="53">
        <v>0</v>
      </c>
      <c r="F333" s="53">
        <v>4835000</v>
      </c>
      <c r="G333" s="53">
        <v>0</v>
      </c>
      <c r="H333" s="57">
        <v>0</v>
      </c>
      <c r="I333" s="55">
        <v>0</v>
      </c>
      <c r="J333" s="62">
        <f t="shared" si="22"/>
        <v>0</v>
      </c>
      <c r="K333" s="62">
        <f t="shared" si="22"/>
        <v>0</v>
      </c>
      <c r="L333" s="38">
        <f t="shared" si="23"/>
        <v>0</v>
      </c>
      <c r="M333" s="39" t="e">
        <f t="shared" si="24"/>
        <v>#DIV/0!</v>
      </c>
    </row>
    <row r="334" spans="1:13" ht="22.5" x14ac:dyDescent="0.2">
      <c r="A334" s="51" t="s">
        <v>892</v>
      </c>
      <c r="B334" s="52" t="s">
        <v>893</v>
      </c>
      <c r="C334" s="53">
        <v>0</v>
      </c>
      <c r="D334" s="53">
        <v>6000000</v>
      </c>
      <c r="E334" s="53">
        <v>0</v>
      </c>
      <c r="F334" s="53">
        <v>6000000</v>
      </c>
      <c r="G334" s="53">
        <v>0</v>
      </c>
      <c r="H334" s="57">
        <v>0</v>
      </c>
      <c r="I334" s="55">
        <v>0</v>
      </c>
      <c r="J334" s="62">
        <f t="shared" si="22"/>
        <v>0</v>
      </c>
      <c r="K334" s="62">
        <f t="shared" si="22"/>
        <v>0</v>
      </c>
      <c r="L334" s="38">
        <f t="shared" si="23"/>
        <v>0</v>
      </c>
      <c r="M334" s="39" t="e">
        <f t="shared" si="24"/>
        <v>#DIV/0!</v>
      </c>
    </row>
    <row r="335" spans="1:13" ht="22.5" x14ac:dyDescent="0.2">
      <c r="A335" s="51" t="s">
        <v>894</v>
      </c>
      <c r="B335" s="52" t="s">
        <v>895</v>
      </c>
      <c r="C335" s="53">
        <v>0</v>
      </c>
      <c r="D335" s="53">
        <v>5820000</v>
      </c>
      <c r="E335" s="53">
        <v>0</v>
      </c>
      <c r="F335" s="53">
        <v>5820000</v>
      </c>
      <c r="G335" s="53">
        <v>0</v>
      </c>
      <c r="H335" s="57">
        <v>0</v>
      </c>
      <c r="I335" s="55">
        <v>0</v>
      </c>
      <c r="J335" s="62">
        <f t="shared" si="22"/>
        <v>0</v>
      </c>
      <c r="K335" s="62">
        <f t="shared" si="22"/>
        <v>0</v>
      </c>
      <c r="L335" s="38">
        <f t="shared" si="23"/>
        <v>0</v>
      </c>
      <c r="M335" s="39" t="e">
        <f t="shared" si="24"/>
        <v>#DIV/0!</v>
      </c>
    </row>
    <row r="336" spans="1:13" ht="22.5" x14ac:dyDescent="0.2">
      <c r="A336" s="51" t="s">
        <v>896</v>
      </c>
      <c r="B336" s="52" t="s">
        <v>897</v>
      </c>
      <c r="C336" s="53">
        <v>0</v>
      </c>
      <c r="D336" s="53">
        <v>80004</v>
      </c>
      <c r="E336" s="53">
        <v>0</v>
      </c>
      <c r="F336" s="53">
        <v>80004</v>
      </c>
      <c r="G336" s="53">
        <v>0</v>
      </c>
      <c r="H336" s="57">
        <v>0</v>
      </c>
      <c r="I336" s="55">
        <v>0</v>
      </c>
      <c r="J336" s="62">
        <f t="shared" si="22"/>
        <v>0</v>
      </c>
      <c r="K336" s="62">
        <f t="shared" si="22"/>
        <v>0</v>
      </c>
      <c r="L336" s="38">
        <f t="shared" si="23"/>
        <v>0</v>
      </c>
      <c r="M336" s="39" t="e">
        <f t="shared" si="24"/>
        <v>#DIV/0!</v>
      </c>
    </row>
    <row r="337" spans="1:13" ht="22.5" x14ac:dyDescent="0.2">
      <c r="A337" s="51" t="s">
        <v>898</v>
      </c>
      <c r="B337" s="52" t="s">
        <v>899</v>
      </c>
      <c r="C337" s="53">
        <v>0</v>
      </c>
      <c r="D337" s="53">
        <v>5079700</v>
      </c>
      <c r="E337" s="53">
        <v>0</v>
      </c>
      <c r="F337" s="53">
        <v>5079700</v>
      </c>
      <c r="G337" s="53">
        <v>0</v>
      </c>
      <c r="H337" s="57">
        <v>0</v>
      </c>
      <c r="I337" s="55">
        <v>0</v>
      </c>
      <c r="J337" s="62">
        <f t="shared" si="22"/>
        <v>0</v>
      </c>
      <c r="K337" s="62">
        <f t="shared" si="22"/>
        <v>0</v>
      </c>
      <c r="L337" s="38">
        <f t="shared" si="23"/>
        <v>0</v>
      </c>
      <c r="M337" s="39" t="e">
        <f t="shared" si="24"/>
        <v>#DIV/0!</v>
      </c>
    </row>
    <row r="338" spans="1:13" x14ac:dyDescent="0.2">
      <c r="A338" s="51" t="s">
        <v>900</v>
      </c>
      <c r="B338" s="52" t="s">
        <v>901</v>
      </c>
      <c r="C338" s="53">
        <v>0</v>
      </c>
      <c r="D338" s="53">
        <v>4170800</v>
      </c>
      <c r="E338" s="53">
        <v>0</v>
      </c>
      <c r="F338" s="53">
        <v>4170800</v>
      </c>
      <c r="G338" s="53">
        <v>0</v>
      </c>
      <c r="H338" s="57">
        <v>0</v>
      </c>
      <c r="I338" s="55">
        <v>0</v>
      </c>
      <c r="J338" s="62">
        <f t="shared" si="22"/>
        <v>0</v>
      </c>
      <c r="K338" s="62">
        <f t="shared" si="22"/>
        <v>0</v>
      </c>
      <c r="L338" s="38">
        <f t="shared" si="23"/>
        <v>0</v>
      </c>
      <c r="M338" s="39" t="e">
        <f t="shared" si="24"/>
        <v>#DIV/0!</v>
      </c>
    </row>
    <row r="339" spans="1:13" ht="22.5" x14ac:dyDescent="0.2">
      <c r="A339" s="51" t="s">
        <v>902</v>
      </c>
      <c r="B339" s="52" t="s">
        <v>903</v>
      </c>
      <c r="C339" s="53">
        <v>0</v>
      </c>
      <c r="D339" s="53">
        <v>11334</v>
      </c>
      <c r="E339" s="53">
        <v>0</v>
      </c>
      <c r="F339" s="53">
        <v>11334</v>
      </c>
      <c r="G339" s="53">
        <v>0</v>
      </c>
      <c r="H339" s="57">
        <v>0</v>
      </c>
      <c r="I339" s="55">
        <v>0</v>
      </c>
      <c r="J339" s="62">
        <f t="shared" si="22"/>
        <v>0</v>
      </c>
      <c r="K339" s="62">
        <f t="shared" si="22"/>
        <v>0</v>
      </c>
      <c r="L339" s="38">
        <f t="shared" si="23"/>
        <v>0</v>
      </c>
      <c r="M339" s="39" t="e">
        <f t="shared" si="24"/>
        <v>#DIV/0!</v>
      </c>
    </row>
    <row r="340" spans="1:13" ht="22.5" x14ac:dyDescent="0.2">
      <c r="A340" s="51" t="s">
        <v>904</v>
      </c>
      <c r="B340" s="52" t="s">
        <v>905</v>
      </c>
      <c r="C340" s="53">
        <v>0</v>
      </c>
      <c r="D340" s="53">
        <v>25000</v>
      </c>
      <c r="E340" s="53">
        <v>0</v>
      </c>
      <c r="F340" s="53">
        <v>25000</v>
      </c>
      <c r="G340" s="53">
        <v>0</v>
      </c>
      <c r="H340" s="57">
        <v>0</v>
      </c>
      <c r="I340" s="55">
        <v>0</v>
      </c>
      <c r="J340" s="62">
        <f t="shared" si="22"/>
        <v>0</v>
      </c>
      <c r="K340" s="62">
        <f t="shared" si="22"/>
        <v>0</v>
      </c>
      <c r="L340" s="38">
        <f t="shared" si="23"/>
        <v>0</v>
      </c>
      <c r="M340" s="39" t="e">
        <f t="shared" si="24"/>
        <v>#DIV/0!</v>
      </c>
    </row>
    <row r="341" spans="1:13" x14ac:dyDescent="0.2">
      <c r="A341" s="51" t="s">
        <v>906</v>
      </c>
      <c r="B341" s="52" t="s">
        <v>907</v>
      </c>
      <c r="C341" s="53">
        <v>0</v>
      </c>
      <c r="D341" s="53">
        <v>69120000</v>
      </c>
      <c r="E341" s="53">
        <v>0</v>
      </c>
      <c r="F341" s="53">
        <v>69120000</v>
      </c>
      <c r="G341" s="53">
        <v>0</v>
      </c>
      <c r="H341" s="57">
        <v>0</v>
      </c>
      <c r="I341" s="55">
        <v>0</v>
      </c>
      <c r="J341" s="62">
        <f t="shared" si="22"/>
        <v>0</v>
      </c>
      <c r="K341" s="62">
        <f t="shared" si="22"/>
        <v>0</v>
      </c>
      <c r="L341" s="38">
        <f t="shared" si="23"/>
        <v>0</v>
      </c>
      <c r="M341" s="39" t="e">
        <f t="shared" si="24"/>
        <v>#DIV/0!</v>
      </c>
    </row>
    <row r="342" spans="1:13" ht="22.5" x14ac:dyDescent="0.2">
      <c r="A342" s="51" t="s">
        <v>908</v>
      </c>
      <c r="B342" s="52" t="s">
        <v>909</v>
      </c>
      <c r="C342" s="53">
        <v>0</v>
      </c>
      <c r="D342" s="53">
        <v>1409223612</v>
      </c>
      <c r="E342" s="53">
        <v>1261427798</v>
      </c>
      <c r="F342" s="53">
        <v>147795814</v>
      </c>
      <c r="G342" s="53">
        <v>1261427798</v>
      </c>
      <c r="H342" s="57">
        <v>1261427798</v>
      </c>
      <c r="I342" s="55">
        <v>1261427798</v>
      </c>
      <c r="J342" s="62">
        <f t="shared" si="22"/>
        <v>0</v>
      </c>
      <c r="K342" s="62">
        <f t="shared" si="22"/>
        <v>0</v>
      </c>
      <c r="L342" s="38">
        <f t="shared" si="23"/>
        <v>89.512252509717385</v>
      </c>
      <c r="M342" s="39">
        <f t="shared" si="24"/>
        <v>100</v>
      </c>
    </row>
    <row r="343" spans="1:13" ht="22.5" x14ac:dyDescent="0.2">
      <c r="A343" s="51" t="s">
        <v>910</v>
      </c>
      <c r="B343" s="52" t="s">
        <v>911</v>
      </c>
      <c r="C343" s="53">
        <v>0</v>
      </c>
      <c r="D343" s="53">
        <v>46330585</v>
      </c>
      <c r="E343" s="53">
        <v>0</v>
      </c>
      <c r="F343" s="53">
        <v>46330585</v>
      </c>
      <c r="G343" s="53">
        <v>0</v>
      </c>
      <c r="H343" s="57">
        <v>0</v>
      </c>
      <c r="I343" s="55">
        <v>0</v>
      </c>
      <c r="J343" s="62">
        <f t="shared" si="22"/>
        <v>0</v>
      </c>
      <c r="K343" s="62">
        <f t="shared" si="22"/>
        <v>0</v>
      </c>
      <c r="L343" s="38">
        <f t="shared" si="23"/>
        <v>0</v>
      </c>
      <c r="M343" s="39" t="e">
        <f t="shared" si="24"/>
        <v>#DIV/0!</v>
      </c>
    </row>
    <row r="344" spans="1:13" ht="22.5" x14ac:dyDescent="0.2">
      <c r="A344" s="51" t="s">
        <v>912</v>
      </c>
      <c r="B344" s="52" t="s">
        <v>913</v>
      </c>
      <c r="C344" s="53">
        <v>0</v>
      </c>
      <c r="D344" s="53">
        <v>1175054</v>
      </c>
      <c r="E344" s="53">
        <v>0</v>
      </c>
      <c r="F344" s="53">
        <v>1175054</v>
      </c>
      <c r="G344" s="53">
        <v>0</v>
      </c>
      <c r="H344" s="57">
        <v>0</v>
      </c>
      <c r="I344" s="55">
        <v>0</v>
      </c>
      <c r="J344" s="62">
        <f t="shared" si="22"/>
        <v>0</v>
      </c>
      <c r="K344" s="62">
        <f t="shared" si="22"/>
        <v>0</v>
      </c>
      <c r="L344" s="38">
        <f t="shared" si="23"/>
        <v>0</v>
      </c>
      <c r="M344" s="39" t="e">
        <f t="shared" si="24"/>
        <v>#DIV/0!</v>
      </c>
    </row>
    <row r="345" spans="1:13" ht="22.5" x14ac:dyDescent="0.2">
      <c r="A345" s="51" t="s">
        <v>914</v>
      </c>
      <c r="B345" s="52" t="s">
        <v>915</v>
      </c>
      <c r="C345" s="53">
        <v>0</v>
      </c>
      <c r="D345" s="53">
        <v>2627324859</v>
      </c>
      <c r="E345" s="53">
        <v>825005199</v>
      </c>
      <c r="F345" s="53">
        <v>1802319660</v>
      </c>
      <c r="G345" s="53">
        <v>825005199</v>
      </c>
      <c r="H345" s="57">
        <v>815005199</v>
      </c>
      <c r="I345" s="55">
        <v>815005199</v>
      </c>
      <c r="J345" s="62">
        <f t="shared" si="22"/>
        <v>10000000</v>
      </c>
      <c r="K345" s="62">
        <f t="shared" si="22"/>
        <v>0</v>
      </c>
      <c r="L345" s="38">
        <f t="shared" si="23"/>
        <v>31.400958894516361</v>
      </c>
      <c r="M345" s="39">
        <f t="shared" si="24"/>
        <v>98.787886426398146</v>
      </c>
    </row>
    <row r="346" spans="1:13" ht="22.5" x14ac:dyDescent="0.2">
      <c r="A346" s="51" t="s">
        <v>916</v>
      </c>
      <c r="B346" s="52" t="s">
        <v>917</v>
      </c>
      <c r="C346" s="53">
        <v>0</v>
      </c>
      <c r="D346" s="53">
        <v>1116406010</v>
      </c>
      <c r="E346" s="53">
        <v>841947652</v>
      </c>
      <c r="F346" s="53">
        <v>274458358</v>
      </c>
      <c r="G346" s="53">
        <v>841947652</v>
      </c>
      <c r="H346" s="57">
        <v>803996600</v>
      </c>
      <c r="I346" s="55">
        <v>803996600</v>
      </c>
      <c r="J346" s="62">
        <f t="shared" si="22"/>
        <v>37951052</v>
      </c>
      <c r="K346" s="62">
        <f t="shared" si="22"/>
        <v>0</v>
      </c>
      <c r="L346" s="38">
        <f t="shared" si="23"/>
        <v>75.41590106631547</v>
      </c>
      <c r="M346" s="39">
        <f t="shared" si="24"/>
        <v>95.492468930835614</v>
      </c>
    </row>
    <row r="347" spans="1:13" ht="33.75" x14ac:dyDescent="0.2">
      <c r="A347" s="51" t="s">
        <v>918</v>
      </c>
      <c r="B347" s="52" t="s">
        <v>919</v>
      </c>
      <c r="C347" s="53">
        <v>0</v>
      </c>
      <c r="D347" s="53">
        <v>386416000</v>
      </c>
      <c r="E347" s="53">
        <v>382715900</v>
      </c>
      <c r="F347" s="53">
        <v>3700100</v>
      </c>
      <c r="G347" s="53">
        <v>382715900</v>
      </c>
      <c r="H347" s="57">
        <v>372315900</v>
      </c>
      <c r="I347" s="55">
        <v>359315900</v>
      </c>
      <c r="J347" s="62">
        <f t="shared" si="22"/>
        <v>10400000</v>
      </c>
      <c r="K347" s="62">
        <f t="shared" si="22"/>
        <v>13000000</v>
      </c>
      <c r="L347" s="38">
        <f t="shared" si="23"/>
        <v>99.042456834085542</v>
      </c>
      <c r="M347" s="39">
        <f t="shared" si="24"/>
        <v>93.885804065104168</v>
      </c>
    </row>
    <row r="348" spans="1:13" ht="33.75" x14ac:dyDescent="0.2">
      <c r="A348" s="51" t="s">
        <v>920</v>
      </c>
      <c r="B348" s="52" t="s">
        <v>921</v>
      </c>
      <c r="C348" s="53">
        <v>0</v>
      </c>
      <c r="D348" s="53">
        <v>9331820</v>
      </c>
      <c r="E348" s="53">
        <v>0</v>
      </c>
      <c r="F348" s="53">
        <v>9331820</v>
      </c>
      <c r="G348" s="53">
        <v>0</v>
      </c>
      <c r="H348" s="57">
        <v>0</v>
      </c>
      <c r="I348" s="55">
        <v>0</v>
      </c>
      <c r="J348" s="62">
        <f t="shared" si="22"/>
        <v>0</v>
      </c>
      <c r="K348" s="62">
        <f t="shared" si="22"/>
        <v>0</v>
      </c>
      <c r="L348" s="38">
        <f t="shared" si="23"/>
        <v>0</v>
      </c>
      <c r="M348" s="39" t="e">
        <f t="shared" si="24"/>
        <v>#DIV/0!</v>
      </c>
    </row>
    <row r="349" spans="1:13" ht="36.75" customHeight="1" x14ac:dyDescent="0.2">
      <c r="A349" s="51" t="s">
        <v>922</v>
      </c>
      <c r="B349" s="52" t="s">
        <v>923</v>
      </c>
      <c r="C349" s="53">
        <v>0</v>
      </c>
      <c r="D349" s="53">
        <v>168000000</v>
      </c>
      <c r="E349" s="53">
        <v>137308352</v>
      </c>
      <c r="F349" s="53">
        <v>30691648</v>
      </c>
      <c r="G349" s="53">
        <v>137308352</v>
      </c>
      <c r="H349" s="57">
        <v>111351350</v>
      </c>
      <c r="I349" s="55">
        <v>111351350</v>
      </c>
      <c r="J349" s="62">
        <f t="shared" si="22"/>
        <v>25957002</v>
      </c>
      <c r="K349" s="62">
        <f t="shared" si="22"/>
        <v>0</v>
      </c>
      <c r="L349" s="38">
        <f t="shared" si="23"/>
        <v>81.731161904761905</v>
      </c>
      <c r="M349" s="39">
        <f t="shared" si="24"/>
        <v>81.095831665068701</v>
      </c>
    </row>
    <row r="350" spans="1:13" ht="33.75" x14ac:dyDescent="0.2">
      <c r="A350" s="51" t="s">
        <v>924</v>
      </c>
      <c r="B350" s="52" t="s">
        <v>925</v>
      </c>
      <c r="C350" s="53">
        <v>0</v>
      </c>
      <c r="D350" s="53">
        <v>164063600</v>
      </c>
      <c r="E350" s="53">
        <v>164063599</v>
      </c>
      <c r="F350" s="53">
        <v>1</v>
      </c>
      <c r="G350" s="53">
        <v>164063599</v>
      </c>
      <c r="H350" s="57">
        <v>164063599</v>
      </c>
      <c r="I350" s="55">
        <v>164063599</v>
      </c>
      <c r="J350" s="62">
        <f t="shared" si="22"/>
        <v>0</v>
      </c>
      <c r="K350" s="62">
        <f t="shared" si="22"/>
        <v>0</v>
      </c>
      <c r="L350" s="38">
        <f t="shared" si="23"/>
        <v>99.999999390480269</v>
      </c>
      <c r="M350" s="39">
        <f t="shared" si="24"/>
        <v>100</v>
      </c>
    </row>
    <row r="351" spans="1:13" ht="33.75" x14ac:dyDescent="0.2">
      <c r="A351" s="51" t="s">
        <v>926</v>
      </c>
      <c r="B351" s="52" t="s">
        <v>927</v>
      </c>
      <c r="C351" s="53">
        <v>0</v>
      </c>
      <c r="D351" s="53">
        <v>90792998</v>
      </c>
      <c r="E351" s="53">
        <v>0</v>
      </c>
      <c r="F351" s="53">
        <v>90792998</v>
      </c>
      <c r="G351" s="53">
        <v>0</v>
      </c>
      <c r="H351" s="57">
        <v>0</v>
      </c>
      <c r="I351" s="55">
        <v>0</v>
      </c>
      <c r="J351" s="62">
        <f t="shared" si="22"/>
        <v>0</v>
      </c>
      <c r="K351" s="62">
        <f t="shared" si="22"/>
        <v>0</v>
      </c>
      <c r="L351" s="38">
        <f t="shared" si="23"/>
        <v>0</v>
      </c>
      <c r="M351" s="39" t="e">
        <f t="shared" si="24"/>
        <v>#DIV/0!</v>
      </c>
    </row>
    <row r="352" spans="1:13" ht="22.5" x14ac:dyDescent="0.2">
      <c r="A352" s="51" t="s">
        <v>928</v>
      </c>
      <c r="B352" s="52" t="s">
        <v>929</v>
      </c>
      <c r="C352" s="53">
        <v>0</v>
      </c>
      <c r="D352" s="53">
        <v>90792998</v>
      </c>
      <c r="E352" s="53">
        <v>0</v>
      </c>
      <c r="F352" s="53">
        <v>90792998</v>
      </c>
      <c r="G352" s="53">
        <v>0</v>
      </c>
      <c r="H352" s="57">
        <v>0</v>
      </c>
      <c r="I352" s="55">
        <v>0</v>
      </c>
      <c r="J352" s="62">
        <f t="shared" si="22"/>
        <v>0</v>
      </c>
      <c r="K352" s="62">
        <f t="shared" si="22"/>
        <v>0</v>
      </c>
      <c r="L352" s="38">
        <f t="shared" si="23"/>
        <v>0</v>
      </c>
      <c r="M352" s="39" t="e">
        <f t="shared" si="24"/>
        <v>#DIV/0!</v>
      </c>
    </row>
    <row r="353" spans="1:13" x14ac:dyDescent="0.2">
      <c r="A353" s="51" t="s">
        <v>930</v>
      </c>
      <c r="B353" s="52" t="s">
        <v>931</v>
      </c>
      <c r="C353" s="53">
        <v>0</v>
      </c>
      <c r="D353" s="53">
        <v>4491235</v>
      </c>
      <c r="E353" s="53">
        <v>4491235</v>
      </c>
      <c r="F353" s="53">
        <v>0</v>
      </c>
      <c r="G353" s="53">
        <v>4491235</v>
      </c>
      <c r="H353" s="57">
        <v>4491235</v>
      </c>
      <c r="I353" s="55">
        <v>4491235</v>
      </c>
      <c r="J353" s="62">
        <f t="shared" si="22"/>
        <v>0</v>
      </c>
      <c r="K353" s="62">
        <f t="shared" si="22"/>
        <v>0</v>
      </c>
      <c r="L353" s="38">
        <f t="shared" si="23"/>
        <v>100</v>
      </c>
      <c r="M353" s="39">
        <f t="shared" si="24"/>
        <v>100</v>
      </c>
    </row>
    <row r="354" spans="1:13" x14ac:dyDescent="0.2">
      <c r="A354" s="51" t="s">
        <v>932</v>
      </c>
      <c r="B354" s="52" t="s">
        <v>933</v>
      </c>
      <c r="C354" s="53">
        <v>0</v>
      </c>
      <c r="D354" s="53">
        <v>4491235</v>
      </c>
      <c r="E354" s="53">
        <v>4491235</v>
      </c>
      <c r="F354" s="53">
        <v>0</v>
      </c>
      <c r="G354" s="53">
        <v>4491235</v>
      </c>
      <c r="H354" s="57">
        <v>4491235</v>
      </c>
      <c r="I354" s="55">
        <v>4491235</v>
      </c>
      <c r="J354" s="62">
        <f t="shared" si="22"/>
        <v>0</v>
      </c>
      <c r="K354" s="62">
        <f t="shared" si="22"/>
        <v>0</v>
      </c>
      <c r="L354" s="38">
        <f t="shared" si="23"/>
        <v>100</v>
      </c>
      <c r="M354" s="39">
        <f t="shared" si="24"/>
        <v>100</v>
      </c>
    </row>
    <row r="355" spans="1:13" ht="22.5" x14ac:dyDescent="0.2">
      <c r="A355" s="51" t="s">
        <v>934</v>
      </c>
      <c r="B355" s="52" t="s">
        <v>935</v>
      </c>
      <c r="C355" s="53">
        <v>4230000000</v>
      </c>
      <c r="D355" s="53">
        <v>4230000000</v>
      </c>
      <c r="E355" s="53">
        <v>3668801842.25</v>
      </c>
      <c r="F355" s="53">
        <v>561198157.75</v>
      </c>
      <c r="G355" s="53">
        <v>3668801842.25</v>
      </c>
      <c r="H355" s="57">
        <v>3275946263.98</v>
      </c>
      <c r="I355" s="55">
        <v>3275946263.98</v>
      </c>
      <c r="J355" s="62">
        <f t="shared" si="22"/>
        <v>392855578.26999998</v>
      </c>
      <c r="K355" s="62">
        <f t="shared" si="22"/>
        <v>0</v>
      </c>
      <c r="L355" s="38">
        <f t="shared" si="23"/>
        <v>86.73290407210402</v>
      </c>
      <c r="M355" s="39">
        <f t="shared" si="24"/>
        <v>89.29199244980019</v>
      </c>
    </row>
    <row r="356" spans="1:13" x14ac:dyDescent="0.2">
      <c r="A356" s="51" t="s">
        <v>936</v>
      </c>
      <c r="B356" s="52" t="s">
        <v>546</v>
      </c>
      <c r="C356" s="53">
        <v>4230000000</v>
      </c>
      <c r="D356" s="53">
        <v>4230000000</v>
      </c>
      <c r="E356" s="53">
        <v>3668801842.25</v>
      </c>
      <c r="F356" s="53">
        <v>561198157.75</v>
      </c>
      <c r="G356" s="53">
        <v>3668801842.25</v>
      </c>
      <c r="H356" s="57">
        <v>3275946263.98</v>
      </c>
      <c r="I356" s="55">
        <v>3275946263.98</v>
      </c>
      <c r="J356" s="62">
        <f t="shared" si="22"/>
        <v>392855578.26999998</v>
      </c>
      <c r="K356" s="62">
        <f t="shared" si="22"/>
        <v>0</v>
      </c>
      <c r="L356" s="38">
        <f t="shared" si="23"/>
        <v>86.73290407210402</v>
      </c>
      <c r="M356" s="39">
        <f t="shared" si="24"/>
        <v>89.29199244980019</v>
      </c>
    </row>
    <row r="357" spans="1:13" x14ac:dyDescent="0.2">
      <c r="A357" s="51" t="s">
        <v>937</v>
      </c>
      <c r="B357" s="52" t="s">
        <v>548</v>
      </c>
      <c r="C357" s="53">
        <v>4230000000</v>
      </c>
      <c r="D357" s="53">
        <v>4230000000</v>
      </c>
      <c r="E357" s="53">
        <v>3668801842.25</v>
      </c>
      <c r="F357" s="53">
        <v>561198157.75</v>
      </c>
      <c r="G357" s="53">
        <v>3668801842.25</v>
      </c>
      <c r="H357" s="57">
        <v>3275946263.98</v>
      </c>
      <c r="I357" s="55">
        <v>3275946263.98</v>
      </c>
      <c r="J357" s="62">
        <f t="shared" ref="J357:K412" si="25">G357-H357</f>
        <v>392855578.26999998</v>
      </c>
      <c r="K357" s="62">
        <f t="shared" si="25"/>
        <v>0</v>
      </c>
      <c r="L357" s="38">
        <f t="shared" si="23"/>
        <v>86.73290407210402</v>
      </c>
      <c r="M357" s="39">
        <f t="shared" si="24"/>
        <v>89.29199244980019</v>
      </c>
    </row>
    <row r="358" spans="1:13" x14ac:dyDescent="0.2">
      <c r="A358" s="51" t="s">
        <v>938</v>
      </c>
      <c r="B358" s="52" t="s">
        <v>548</v>
      </c>
      <c r="C358" s="53">
        <v>4230000000</v>
      </c>
      <c r="D358" s="53">
        <v>4230000000</v>
      </c>
      <c r="E358" s="53">
        <v>3668801842.25</v>
      </c>
      <c r="F358" s="53">
        <v>561198157.75</v>
      </c>
      <c r="G358" s="53">
        <v>3668801842.25</v>
      </c>
      <c r="H358" s="57">
        <v>3275946263.98</v>
      </c>
      <c r="I358" s="55">
        <v>3275946263.98</v>
      </c>
      <c r="J358" s="62">
        <f t="shared" si="25"/>
        <v>392855578.26999998</v>
      </c>
      <c r="K358" s="62">
        <f t="shared" si="25"/>
        <v>0</v>
      </c>
      <c r="L358" s="38">
        <f t="shared" si="23"/>
        <v>86.73290407210402</v>
      </c>
      <c r="M358" s="39">
        <f t="shared" si="24"/>
        <v>89.29199244980019</v>
      </c>
    </row>
    <row r="359" spans="1:13" ht="22.5" x14ac:dyDescent="0.2">
      <c r="A359" s="51" t="s">
        <v>939</v>
      </c>
      <c r="B359" s="52" t="s">
        <v>940</v>
      </c>
      <c r="C359" s="53">
        <v>2930000000</v>
      </c>
      <c r="D359" s="53">
        <v>2930000000</v>
      </c>
      <c r="E359" s="53">
        <v>2748359065.46</v>
      </c>
      <c r="F359" s="53">
        <v>181640934.53999999</v>
      </c>
      <c r="G359" s="53">
        <v>2748359065.46</v>
      </c>
      <c r="H359" s="57">
        <v>2464702565.8200002</v>
      </c>
      <c r="I359" s="55">
        <v>2464702565.8200002</v>
      </c>
      <c r="J359" s="62">
        <f t="shared" si="25"/>
        <v>283656499.63999987</v>
      </c>
      <c r="K359" s="62">
        <f t="shared" si="25"/>
        <v>0</v>
      </c>
      <c r="L359" s="38">
        <f t="shared" si="23"/>
        <v>93.800650698293524</v>
      </c>
      <c r="M359" s="39">
        <f t="shared" si="24"/>
        <v>89.679059654000355</v>
      </c>
    </row>
    <row r="360" spans="1:13" x14ac:dyDescent="0.2">
      <c r="A360" s="51" t="s">
        <v>941</v>
      </c>
      <c r="B360" s="52" t="s">
        <v>942</v>
      </c>
      <c r="C360" s="53">
        <v>1300000000</v>
      </c>
      <c r="D360" s="53">
        <v>1300000000</v>
      </c>
      <c r="E360" s="53">
        <v>920442776.78999996</v>
      </c>
      <c r="F360" s="53">
        <v>379557223.20999998</v>
      </c>
      <c r="G360" s="53">
        <v>920442776.78999996</v>
      </c>
      <c r="H360" s="57">
        <v>811243698.15999997</v>
      </c>
      <c r="I360" s="55">
        <v>811243698.15999997</v>
      </c>
      <c r="J360" s="62">
        <f t="shared" si="25"/>
        <v>109199078.63</v>
      </c>
      <c r="K360" s="62">
        <f t="shared" si="25"/>
        <v>0</v>
      </c>
      <c r="L360" s="38">
        <f t="shared" si="23"/>
        <v>70.803290522307691</v>
      </c>
      <c r="M360" s="39">
        <f t="shared" si="24"/>
        <v>88.136244709222822</v>
      </c>
    </row>
    <row r="361" spans="1:13" x14ac:dyDescent="0.2">
      <c r="A361" s="51" t="s">
        <v>943</v>
      </c>
      <c r="B361" s="52" t="s">
        <v>944</v>
      </c>
      <c r="C361" s="53">
        <v>0</v>
      </c>
      <c r="D361" s="53">
        <v>13841171803</v>
      </c>
      <c r="E361" s="53">
        <v>6768117088</v>
      </c>
      <c r="F361" s="53">
        <v>7073054715</v>
      </c>
      <c r="G361" s="53">
        <v>6768117088</v>
      </c>
      <c r="H361" s="57">
        <v>5572028760.0600004</v>
      </c>
      <c r="I361" s="55">
        <v>5564539668.0600004</v>
      </c>
      <c r="J361" s="62">
        <f t="shared" si="25"/>
        <v>1196088327.9399996</v>
      </c>
      <c r="K361" s="62">
        <f t="shared" si="25"/>
        <v>7489092</v>
      </c>
      <c r="L361" s="38">
        <f t="shared" si="23"/>
        <v>48.898439989980083</v>
      </c>
      <c r="M361" s="39">
        <f t="shared" si="24"/>
        <v>82.216953337377021</v>
      </c>
    </row>
    <row r="362" spans="1:13" x14ac:dyDescent="0.2">
      <c r="A362" s="51" t="s">
        <v>945</v>
      </c>
      <c r="B362" s="52" t="s">
        <v>946</v>
      </c>
      <c r="C362" s="53">
        <v>0</v>
      </c>
      <c r="D362" s="53">
        <v>13841171803</v>
      </c>
      <c r="E362" s="53">
        <v>6768117088</v>
      </c>
      <c r="F362" s="53">
        <v>7073054715</v>
      </c>
      <c r="G362" s="53">
        <v>6768117088</v>
      </c>
      <c r="H362" s="57">
        <v>5572028760.0600004</v>
      </c>
      <c r="I362" s="55">
        <v>5564539668.0600004</v>
      </c>
      <c r="J362" s="62">
        <f t="shared" si="25"/>
        <v>1196088327.9399996</v>
      </c>
      <c r="K362" s="62">
        <f t="shared" si="25"/>
        <v>7489092</v>
      </c>
      <c r="L362" s="38">
        <f t="shared" si="23"/>
        <v>48.898439989980083</v>
      </c>
      <c r="M362" s="39">
        <f t="shared" si="24"/>
        <v>82.216953337377021</v>
      </c>
    </row>
    <row r="363" spans="1:13" ht="22.5" x14ac:dyDescent="0.2">
      <c r="A363" s="51" t="s">
        <v>947</v>
      </c>
      <c r="B363" s="52" t="s">
        <v>948</v>
      </c>
      <c r="C363" s="53">
        <v>0</v>
      </c>
      <c r="D363" s="53">
        <v>13841171803</v>
      </c>
      <c r="E363" s="53">
        <v>6768117088</v>
      </c>
      <c r="F363" s="53">
        <v>7073054715</v>
      </c>
      <c r="G363" s="53">
        <v>6768117088</v>
      </c>
      <c r="H363" s="57">
        <v>5572028760.0600004</v>
      </c>
      <c r="I363" s="55">
        <v>5564539668.0600004</v>
      </c>
      <c r="J363" s="62">
        <f t="shared" si="25"/>
        <v>1196088327.9399996</v>
      </c>
      <c r="K363" s="62">
        <f t="shared" si="25"/>
        <v>7489092</v>
      </c>
      <c r="L363" s="38">
        <f t="shared" si="23"/>
        <v>48.898439989980083</v>
      </c>
      <c r="M363" s="39">
        <f t="shared" si="24"/>
        <v>82.216953337377021</v>
      </c>
    </row>
    <row r="364" spans="1:13" ht="22.5" x14ac:dyDescent="0.2">
      <c r="A364" s="51" t="s">
        <v>949</v>
      </c>
      <c r="B364" s="52" t="s">
        <v>43</v>
      </c>
      <c r="C364" s="53">
        <v>0</v>
      </c>
      <c r="D364" s="53">
        <v>799835490</v>
      </c>
      <c r="E364" s="53">
        <v>616467843</v>
      </c>
      <c r="F364" s="53">
        <v>183367647</v>
      </c>
      <c r="G364" s="53">
        <v>616467843</v>
      </c>
      <c r="H364" s="57">
        <v>616467843</v>
      </c>
      <c r="I364" s="55">
        <v>616467843</v>
      </c>
      <c r="J364" s="62">
        <f t="shared" si="25"/>
        <v>0</v>
      </c>
      <c r="K364" s="62">
        <f t="shared" si="25"/>
        <v>0</v>
      </c>
      <c r="L364" s="38">
        <f t="shared" si="23"/>
        <v>77.074329747483446</v>
      </c>
      <c r="M364" s="39">
        <f t="shared" si="24"/>
        <v>100</v>
      </c>
    </row>
    <row r="365" spans="1:13" ht="22.5" x14ac:dyDescent="0.2">
      <c r="A365" s="51" t="s">
        <v>950</v>
      </c>
      <c r="B365" s="52" t="s">
        <v>45</v>
      </c>
      <c r="C365" s="53">
        <v>0</v>
      </c>
      <c r="D365" s="53">
        <v>318260000</v>
      </c>
      <c r="E365" s="53">
        <v>318253866</v>
      </c>
      <c r="F365" s="53">
        <v>6134</v>
      </c>
      <c r="G365" s="53">
        <v>318253866</v>
      </c>
      <c r="H365" s="57">
        <v>310891366</v>
      </c>
      <c r="I365" s="55">
        <v>307891607</v>
      </c>
      <c r="J365" s="62">
        <f t="shared" si="25"/>
        <v>7362500</v>
      </c>
      <c r="K365" s="62">
        <f t="shared" si="25"/>
        <v>2999759</v>
      </c>
      <c r="L365" s="38">
        <f t="shared" si="23"/>
        <v>99.998072645007227</v>
      </c>
      <c r="M365" s="39">
        <f t="shared" si="24"/>
        <v>96.744027298006174</v>
      </c>
    </row>
    <row r="366" spans="1:13" ht="22.5" x14ac:dyDescent="0.2">
      <c r="A366" s="51" t="s">
        <v>951</v>
      </c>
      <c r="B366" s="52" t="s">
        <v>47</v>
      </c>
      <c r="C366" s="53">
        <v>0</v>
      </c>
      <c r="D366" s="53">
        <v>665457341</v>
      </c>
      <c r="E366" s="53">
        <v>661511010</v>
      </c>
      <c r="F366" s="53">
        <v>3946331</v>
      </c>
      <c r="G366" s="53">
        <v>661511010</v>
      </c>
      <c r="H366" s="57">
        <v>644667385</v>
      </c>
      <c r="I366" s="55">
        <v>644667385</v>
      </c>
      <c r="J366" s="62">
        <f t="shared" si="25"/>
        <v>16843625</v>
      </c>
      <c r="K366" s="62">
        <f t="shared" si="25"/>
        <v>0</v>
      </c>
      <c r="L366" s="38">
        <f t="shared" si="23"/>
        <v>99.406974608760081</v>
      </c>
      <c r="M366" s="39">
        <f t="shared" si="24"/>
        <v>97.45376497966376</v>
      </c>
    </row>
    <row r="367" spans="1:13" ht="33.75" x14ac:dyDescent="0.2">
      <c r="A367" s="51" t="s">
        <v>952</v>
      </c>
      <c r="B367" s="52" t="s">
        <v>49</v>
      </c>
      <c r="C367" s="53">
        <v>0</v>
      </c>
      <c r="D367" s="53">
        <v>220400000</v>
      </c>
      <c r="E367" s="53">
        <v>85161687</v>
      </c>
      <c r="F367" s="53">
        <v>135238313</v>
      </c>
      <c r="G367" s="53">
        <v>85161687</v>
      </c>
      <c r="H367" s="57">
        <v>83041687</v>
      </c>
      <c r="I367" s="55">
        <v>83041687</v>
      </c>
      <c r="J367" s="62">
        <f t="shared" si="25"/>
        <v>2120000</v>
      </c>
      <c r="K367" s="62">
        <f t="shared" si="25"/>
        <v>0</v>
      </c>
      <c r="L367" s="38">
        <f t="shared" si="23"/>
        <v>38.639603901996374</v>
      </c>
      <c r="M367" s="39">
        <f t="shared" si="24"/>
        <v>97.510617656035876</v>
      </c>
    </row>
    <row r="368" spans="1:13" ht="34.5" customHeight="1" x14ac:dyDescent="0.2">
      <c r="A368" s="51" t="s">
        <v>953</v>
      </c>
      <c r="B368" s="52" t="s">
        <v>51</v>
      </c>
      <c r="C368" s="53">
        <v>0</v>
      </c>
      <c r="D368" s="53">
        <v>34350528</v>
      </c>
      <c r="E368" s="53">
        <v>34262693</v>
      </c>
      <c r="F368" s="53">
        <v>87835</v>
      </c>
      <c r="G368" s="53">
        <v>34262693</v>
      </c>
      <c r="H368" s="57">
        <v>34262693</v>
      </c>
      <c r="I368" s="55">
        <v>34262693</v>
      </c>
      <c r="J368" s="62">
        <f t="shared" si="25"/>
        <v>0</v>
      </c>
      <c r="K368" s="62">
        <f t="shared" si="25"/>
        <v>0</v>
      </c>
      <c r="L368" s="38">
        <f t="shared" si="23"/>
        <v>99.744297962465083</v>
      </c>
      <c r="M368" s="39">
        <f t="shared" si="24"/>
        <v>100</v>
      </c>
    </row>
    <row r="369" spans="1:13" ht="22.5" x14ac:dyDescent="0.2">
      <c r="A369" s="51" t="s">
        <v>954</v>
      </c>
      <c r="B369" s="52" t="s">
        <v>53</v>
      </c>
      <c r="C369" s="53">
        <v>0</v>
      </c>
      <c r="D369" s="53">
        <v>623108264</v>
      </c>
      <c r="E369" s="53">
        <v>623108264</v>
      </c>
      <c r="F369" s="53">
        <v>0</v>
      </c>
      <c r="G369" s="53">
        <v>623108264</v>
      </c>
      <c r="H369" s="57">
        <v>526245730</v>
      </c>
      <c r="I369" s="55">
        <v>526245730</v>
      </c>
      <c r="J369" s="62">
        <f t="shared" si="25"/>
        <v>96862534</v>
      </c>
      <c r="K369" s="62">
        <f t="shared" si="25"/>
        <v>0</v>
      </c>
      <c r="L369" s="38">
        <f t="shared" si="23"/>
        <v>100</v>
      </c>
      <c r="M369" s="39">
        <f t="shared" si="24"/>
        <v>84.454943130075392</v>
      </c>
    </row>
    <row r="370" spans="1:13" ht="22.5" x14ac:dyDescent="0.2">
      <c r="A370" s="51" t="s">
        <v>955</v>
      </c>
      <c r="B370" s="52" t="s">
        <v>55</v>
      </c>
      <c r="C370" s="53">
        <v>0</v>
      </c>
      <c r="D370" s="53">
        <v>191150000</v>
      </c>
      <c r="E370" s="53">
        <v>189184455</v>
      </c>
      <c r="F370" s="53">
        <v>1965545</v>
      </c>
      <c r="G370" s="53">
        <v>189184455</v>
      </c>
      <c r="H370" s="57">
        <v>189184455</v>
      </c>
      <c r="I370" s="55">
        <v>189184455</v>
      </c>
      <c r="J370" s="62">
        <f t="shared" si="25"/>
        <v>0</v>
      </c>
      <c r="K370" s="62">
        <f t="shared" si="25"/>
        <v>0</v>
      </c>
      <c r="L370" s="38">
        <f t="shared" si="23"/>
        <v>98.971726392885174</v>
      </c>
      <c r="M370" s="39">
        <f t="shared" si="24"/>
        <v>100</v>
      </c>
    </row>
    <row r="371" spans="1:13" ht="25.5" customHeight="1" x14ac:dyDescent="0.2">
      <c r="A371" s="51" t="s">
        <v>956</v>
      </c>
      <c r="B371" s="52" t="s">
        <v>57</v>
      </c>
      <c r="C371" s="53">
        <v>0</v>
      </c>
      <c r="D371" s="53">
        <v>335750000</v>
      </c>
      <c r="E371" s="53">
        <v>177299740</v>
      </c>
      <c r="F371" s="53">
        <v>158450260</v>
      </c>
      <c r="G371" s="53">
        <v>177299740</v>
      </c>
      <c r="H371" s="57">
        <v>160799740</v>
      </c>
      <c r="I371" s="55">
        <v>160799740</v>
      </c>
      <c r="J371" s="62">
        <f t="shared" si="25"/>
        <v>16500000</v>
      </c>
      <c r="K371" s="62">
        <f t="shared" si="25"/>
        <v>0</v>
      </c>
      <c r="L371" s="38">
        <f t="shared" si="23"/>
        <v>52.807070737155627</v>
      </c>
      <c r="M371" s="39">
        <f t="shared" si="24"/>
        <v>90.693725777601259</v>
      </c>
    </row>
    <row r="372" spans="1:13" ht="22.5" x14ac:dyDescent="0.2">
      <c r="A372" s="51" t="s">
        <v>957</v>
      </c>
      <c r="B372" s="52" t="s">
        <v>59</v>
      </c>
      <c r="C372" s="53">
        <v>0</v>
      </c>
      <c r="D372" s="53">
        <v>216000000</v>
      </c>
      <c r="E372" s="53">
        <v>86670000</v>
      </c>
      <c r="F372" s="53">
        <v>129330000</v>
      </c>
      <c r="G372" s="53">
        <v>86670000</v>
      </c>
      <c r="H372" s="57">
        <v>64000000</v>
      </c>
      <c r="I372" s="55">
        <v>64000000</v>
      </c>
      <c r="J372" s="62">
        <f t="shared" si="25"/>
        <v>22670000</v>
      </c>
      <c r="K372" s="62">
        <f t="shared" si="25"/>
        <v>0</v>
      </c>
      <c r="L372" s="38">
        <f t="shared" si="23"/>
        <v>40.125</v>
      </c>
      <c r="M372" s="39">
        <f t="shared" si="24"/>
        <v>73.843313718703129</v>
      </c>
    </row>
    <row r="373" spans="1:13" ht="22.5" x14ac:dyDescent="0.2">
      <c r="A373" s="51" t="s">
        <v>958</v>
      </c>
      <c r="B373" s="52" t="s">
        <v>61</v>
      </c>
      <c r="C373" s="53">
        <v>0</v>
      </c>
      <c r="D373" s="53">
        <v>327035030</v>
      </c>
      <c r="E373" s="53">
        <v>57299407</v>
      </c>
      <c r="F373" s="53">
        <v>269735623</v>
      </c>
      <c r="G373" s="53">
        <v>57299407</v>
      </c>
      <c r="H373" s="57">
        <v>8574800</v>
      </c>
      <c r="I373" s="55">
        <v>8574800</v>
      </c>
      <c r="J373" s="62">
        <f t="shared" si="25"/>
        <v>48724607</v>
      </c>
      <c r="K373" s="62">
        <f t="shared" si="25"/>
        <v>0</v>
      </c>
      <c r="L373" s="38">
        <f t="shared" si="23"/>
        <v>17.520877503550615</v>
      </c>
      <c r="M373" s="39">
        <f t="shared" si="24"/>
        <v>14.96490181826838</v>
      </c>
    </row>
    <row r="374" spans="1:13" ht="22.5" x14ac:dyDescent="0.2">
      <c r="A374" s="51" t="s">
        <v>959</v>
      </c>
      <c r="B374" s="52" t="s">
        <v>960</v>
      </c>
      <c r="C374" s="53">
        <v>0</v>
      </c>
      <c r="D374" s="53">
        <v>355000000</v>
      </c>
      <c r="E374" s="53">
        <v>354999991</v>
      </c>
      <c r="F374" s="53">
        <v>9</v>
      </c>
      <c r="G374" s="53">
        <v>354999991</v>
      </c>
      <c r="H374" s="57">
        <v>347484991</v>
      </c>
      <c r="I374" s="55">
        <v>347484991</v>
      </c>
      <c r="J374" s="62">
        <f t="shared" si="25"/>
        <v>7515000</v>
      </c>
      <c r="K374" s="62">
        <f t="shared" si="25"/>
        <v>0</v>
      </c>
      <c r="L374" s="38">
        <f t="shared" si="23"/>
        <v>99.999997464788734</v>
      </c>
      <c r="M374" s="39">
        <f t="shared" si="24"/>
        <v>97.883098537881381</v>
      </c>
    </row>
    <row r="375" spans="1:13" ht="33.75" x14ac:dyDescent="0.2">
      <c r="A375" s="51" t="s">
        <v>961</v>
      </c>
      <c r="B375" s="52" t="s">
        <v>65</v>
      </c>
      <c r="C375" s="53">
        <v>0</v>
      </c>
      <c r="D375" s="53">
        <v>1000000000</v>
      </c>
      <c r="E375" s="53">
        <v>954282701</v>
      </c>
      <c r="F375" s="53">
        <v>45717299</v>
      </c>
      <c r="G375" s="53">
        <v>954282701</v>
      </c>
      <c r="H375" s="57">
        <v>954282701</v>
      </c>
      <c r="I375" s="55">
        <v>949793368</v>
      </c>
      <c r="J375" s="62">
        <f t="shared" si="25"/>
        <v>0</v>
      </c>
      <c r="K375" s="62">
        <f t="shared" si="25"/>
        <v>4489333</v>
      </c>
      <c r="L375" s="38">
        <f t="shared" si="23"/>
        <v>95.428270100000006</v>
      </c>
      <c r="M375" s="39">
        <f t="shared" si="24"/>
        <v>99.529559427694153</v>
      </c>
    </row>
    <row r="376" spans="1:13" ht="34.5" customHeight="1" x14ac:dyDescent="0.2">
      <c r="A376" s="51" t="s">
        <v>962</v>
      </c>
      <c r="B376" s="52" t="s">
        <v>67</v>
      </c>
      <c r="C376" s="53">
        <v>0</v>
      </c>
      <c r="D376" s="53">
        <v>224500561</v>
      </c>
      <c r="E376" s="53">
        <v>223250561</v>
      </c>
      <c r="F376" s="53">
        <v>1250000</v>
      </c>
      <c r="G376" s="53">
        <v>223250561</v>
      </c>
      <c r="H376" s="57">
        <v>195850561</v>
      </c>
      <c r="I376" s="55">
        <v>195850561</v>
      </c>
      <c r="J376" s="62">
        <f t="shared" si="25"/>
        <v>27400000</v>
      </c>
      <c r="K376" s="62">
        <f t="shared" si="25"/>
        <v>0</v>
      </c>
      <c r="L376" s="38">
        <f t="shared" si="23"/>
        <v>99.443208518307443</v>
      </c>
      <c r="M376" s="39">
        <f t="shared" si="24"/>
        <v>87.726794558872356</v>
      </c>
    </row>
    <row r="377" spans="1:13" ht="33.75" x14ac:dyDescent="0.2">
      <c r="A377" s="51" t="s">
        <v>963</v>
      </c>
      <c r="B377" s="52" t="s">
        <v>69</v>
      </c>
      <c r="C377" s="53">
        <v>0</v>
      </c>
      <c r="D377" s="53">
        <v>600000000</v>
      </c>
      <c r="E377" s="53">
        <v>600000000</v>
      </c>
      <c r="F377" s="53">
        <v>0</v>
      </c>
      <c r="G377" s="53">
        <v>600000000</v>
      </c>
      <c r="H377" s="57">
        <v>210000000.06</v>
      </c>
      <c r="I377" s="55">
        <v>210000000.06</v>
      </c>
      <c r="J377" s="62">
        <f t="shared" si="25"/>
        <v>389999999.94</v>
      </c>
      <c r="K377" s="62">
        <f t="shared" si="25"/>
        <v>0</v>
      </c>
      <c r="L377" s="38">
        <f t="shared" si="23"/>
        <v>100</v>
      </c>
      <c r="M377" s="39">
        <f t="shared" si="24"/>
        <v>35.000000010000001</v>
      </c>
    </row>
    <row r="378" spans="1:13" ht="22.5" x14ac:dyDescent="0.2">
      <c r="A378" s="51" t="s">
        <v>964</v>
      </c>
      <c r="B378" s="52" t="s">
        <v>71</v>
      </c>
      <c r="C378" s="53">
        <v>0</v>
      </c>
      <c r="D378" s="53">
        <v>1426661299</v>
      </c>
      <c r="E378" s="53">
        <v>694978921</v>
      </c>
      <c r="F378" s="53">
        <v>731682378</v>
      </c>
      <c r="G378" s="53">
        <v>694978921</v>
      </c>
      <c r="H378" s="57">
        <v>410546099</v>
      </c>
      <c r="I378" s="55">
        <v>410546099</v>
      </c>
      <c r="J378" s="62">
        <f t="shared" si="25"/>
        <v>284432822</v>
      </c>
      <c r="K378" s="62">
        <f t="shared" si="25"/>
        <v>0</v>
      </c>
      <c r="L378" s="38">
        <f t="shared" si="23"/>
        <v>48.713659050479372</v>
      </c>
      <c r="M378" s="39">
        <f t="shared" si="24"/>
        <v>59.073172810661404</v>
      </c>
    </row>
    <row r="379" spans="1:13" ht="22.5" x14ac:dyDescent="0.2">
      <c r="A379" s="51" t="s">
        <v>965</v>
      </c>
      <c r="B379" s="52" t="s">
        <v>73</v>
      </c>
      <c r="C379" s="53">
        <v>0</v>
      </c>
      <c r="D379" s="53">
        <v>40872000</v>
      </c>
      <c r="E379" s="53">
        <v>40872000</v>
      </c>
      <c r="F379" s="53">
        <v>0</v>
      </c>
      <c r="G379" s="53">
        <v>40872000</v>
      </c>
      <c r="H379" s="57">
        <v>39054760</v>
      </c>
      <c r="I379" s="55">
        <v>39054760</v>
      </c>
      <c r="J379" s="62">
        <f t="shared" si="25"/>
        <v>1817240</v>
      </c>
      <c r="K379" s="62">
        <f t="shared" si="25"/>
        <v>0</v>
      </c>
      <c r="L379" s="38">
        <f t="shared" si="23"/>
        <v>100</v>
      </c>
      <c r="M379" s="39">
        <f t="shared" si="24"/>
        <v>95.553826580544126</v>
      </c>
    </row>
    <row r="380" spans="1:13" ht="67.5" x14ac:dyDescent="0.2">
      <c r="A380" s="51" t="s">
        <v>966</v>
      </c>
      <c r="B380" s="52" t="s">
        <v>967</v>
      </c>
      <c r="C380" s="53">
        <v>0</v>
      </c>
      <c r="D380" s="53">
        <v>40950000</v>
      </c>
      <c r="E380" s="53">
        <v>27000000</v>
      </c>
      <c r="F380" s="53">
        <v>13950000</v>
      </c>
      <c r="G380" s="53">
        <v>27000000</v>
      </c>
      <c r="H380" s="57">
        <v>27000000</v>
      </c>
      <c r="I380" s="55">
        <v>27000000</v>
      </c>
      <c r="J380" s="62">
        <f t="shared" si="25"/>
        <v>0</v>
      </c>
      <c r="K380" s="62">
        <f t="shared" si="25"/>
        <v>0</v>
      </c>
      <c r="L380" s="38">
        <f t="shared" si="23"/>
        <v>65.934065934065927</v>
      </c>
      <c r="M380" s="39">
        <f t="shared" si="24"/>
        <v>100</v>
      </c>
    </row>
    <row r="381" spans="1:13" ht="23.25" customHeight="1" x14ac:dyDescent="0.2">
      <c r="A381" s="51" t="s">
        <v>968</v>
      </c>
      <c r="B381" s="52" t="s">
        <v>77</v>
      </c>
      <c r="C381" s="53">
        <v>0</v>
      </c>
      <c r="D381" s="53">
        <v>6000000000</v>
      </c>
      <c r="E381" s="53">
        <v>855912659</v>
      </c>
      <c r="F381" s="53">
        <v>5144087341</v>
      </c>
      <c r="G381" s="53">
        <v>855912659</v>
      </c>
      <c r="H381" s="57">
        <v>745512659</v>
      </c>
      <c r="I381" s="55">
        <v>745512659</v>
      </c>
      <c r="J381" s="62">
        <f t="shared" si="25"/>
        <v>110400000</v>
      </c>
      <c r="K381" s="62">
        <f t="shared" si="25"/>
        <v>0</v>
      </c>
      <c r="L381" s="38">
        <f t="shared" si="23"/>
        <v>14.265210983333334</v>
      </c>
      <c r="M381" s="39">
        <f t="shared" si="24"/>
        <v>87.101487653076063</v>
      </c>
    </row>
    <row r="382" spans="1:13" ht="33.75" x14ac:dyDescent="0.2">
      <c r="A382" s="51" t="s">
        <v>969</v>
      </c>
      <c r="B382" s="52" t="s">
        <v>79</v>
      </c>
      <c r="C382" s="53">
        <v>0</v>
      </c>
      <c r="D382" s="53">
        <v>318001290</v>
      </c>
      <c r="E382" s="53">
        <v>167601290</v>
      </c>
      <c r="F382" s="53">
        <v>150400000</v>
      </c>
      <c r="G382" s="53">
        <v>167601290</v>
      </c>
      <c r="H382" s="57">
        <v>4161290</v>
      </c>
      <c r="I382" s="55">
        <v>4161290</v>
      </c>
      <c r="J382" s="62">
        <f t="shared" si="25"/>
        <v>163440000</v>
      </c>
      <c r="K382" s="62">
        <f t="shared" si="25"/>
        <v>0</v>
      </c>
      <c r="L382" s="38">
        <f t="shared" si="23"/>
        <v>52.704594374444206</v>
      </c>
      <c r="M382" s="39">
        <f t="shared" si="24"/>
        <v>2.4828508181530107</v>
      </c>
    </row>
    <row r="383" spans="1:13" ht="22.5" x14ac:dyDescent="0.2">
      <c r="A383" s="51" t="s">
        <v>970</v>
      </c>
      <c r="B383" s="52" t="s">
        <v>81</v>
      </c>
      <c r="C383" s="53">
        <v>0</v>
      </c>
      <c r="D383" s="53">
        <v>103840000</v>
      </c>
      <c r="E383" s="53">
        <v>0</v>
      </c>
      <c r="F383" s="53">
        <v>103840000</v>
      </c>
      <c r="G383" s="53">
        <v>0</v>
      </c>
      <c r="H383" s="57">
        <v>0</v>
      </c>
      <c r="I383" s="55">
        <v>0</v>
      </c>
      <c r="J383" s="62">
        <f t="shared" si="25"/>
        <v>0</v>
      </c>
      <c r="K383" s="62">
        <f t="shared" si="25"/>
        <v>0</v>
      </c>
      <c r="L383" s="38">
        <f t="shared" si="23"/>
        <v>0</v>
      </c>
      <c r="M383" s="39" t="e">
        <f t="shared" si="24"/>
        <v>#DIV/0!</v>
      </c>
    </row>
    <row r="384" spans="1:13" ht="22.5" x14ac:dyDescent="0.2">
      <c r="A384" s="51" t="s">
        <v>971</v>
      </c>
      <c r="B384" s="52" t="s">
        <v>972</v>
      </c>
      <c r="C384" s="53">
        <v>19494504185</v>
      </c>
      <c r="D384" s="53">
        <v>23138759913</v>
      </c>
      <c r="E384" s="53">
        <v>21402617323.169998</v>
      </c>
      <c r="F384" s="53">
        <v>1736142589.8299999</v>
      </c>
      <c r="G384" s="53">
        <v>21402617323.169998</v>
      </c>
      <c r="H384" s="57">
        <v>18753887594.299999</v>
      </c>
      <c r="I384" s="55">
        <v>18515576890.299999</v>
      </c>
      <c r="J384" s="62">
        <f t="shared" si="25"/>
        <v>2648729728.8699989</v>
      </c>
      <c r="K384" s="62">
        <f t="shared" si="25"/>
        <v>238310704</v>
      </c>
      <c r="L384" s="38">
        <f t="shared" si="23"/>
        <v>92.496820934407168</v>
      </c>
      <c r="M384" s="39">
        <f t="shared" si="24"/>
        <v>86.510806649126266</v>
      </c>
    </row>
    <row r="385" spans="1:13" ht="33.75" x14ac:dyDescent="0.2">
      <c r="A385" s="51" t="s">
        <v>973</v>
      </c>
      <c r="B385" s="52" t="s">
        <v>974</v>
      </c>
      <c r="C385" s="53">
        <v>0</v>
      </c>
      <c r="D385" s="53">
        <v>882731170</v>
      </c>
      <c r="E385" s="53">
        <v>866402639.17999995</v>
      </c>
      <c r="F385" s="53">
        <v>16328530.82</v>
      </c>
      <c r="G385" s="53">
        <v>866402639.17999995</v>
      </c>
      <c r="H385" s="57">
        <v>773115512.59000003</v>
      </c>
      <c r="I385" s="55">
        <v>773115512.59000003</v>
      </c>
      <c r="J385" s="62">
        <f t="shared" si="25"/>
        <v>93287126.589999914</v>
      </c>
      <c r="K385" s="62">
        <f t="shared" si="25"/>
        <v>0</v>
      </c>
      <c r="L385" s="38">
        <f t="shared" si="23"/>
        <v>98.150226096581576</v>
      </c>
      <c r="M385" s="39">
        <f t="shared" si="24"/>
        <v>89.232820588093915</v>
      </c>
    </row>
    <row r="386" spans="1:13" x14ac:dyDescent="0.2">
      <c r="A386" s="51" t="s">
        <v>975</v>
      </c>
      <c r="B386" s="52" t="s">
        <v>157</v>
      </c>
      <c r="C386" s="53">
        <v>0</v>
      </c>
      <c r="D386" s="53">
        <v>264806186</v>
      </c>
      <c r="E386" s="53">
        <v>257306186</v>
      </c>
      <c r="F386" s="53">
        <v>7500000</v>
      </c>
      <c r="G386" s="53">
        <v>257306186</v>
      </c>
      <c r="H386" s="57">
        <v>220891586</v>
      </c>
      <c r="I386" s="55">
        <v>220891586</v>
      </c>
      <c r="J386" s="62">
        <f t="shared" si="25"/>
        <v>36414600</v>
      </c>
      <c r="K386" s="62">
        <f t="shared" si="25"/>
        <v>0</v>
      </c>
      <c r="L386" s="38">
        <f t="shared" si="23"/>
        <v>97.167739880517743</v>
      </c>
      <c r="M386" s="39">
        <f t="shared" si="24"/>
        <v>85.84775571621897</v>
      </c>
    </row>
    <row r="387" spans="1:13" ht="22.5" x14ac:dyDescent="0.2">
      <c r="A387" s="51" t="s">
        <v>976</v>
      </c>
      <c r="B387" s="52" t="s">
        <v>159</v>
      </c>
      <c r="C387" s="53">
        <v>0</v>
      </c>
      <c r="D387" s="53">
        <v>264806186</v>
      </c>
      <c r="E387" s="53">
        <v>257306186</v>
      </c>
      <c r="F387" s="53">
        <v>7500000</v>
      </c>
      <c r="G387" s="53">
        <v>257306186</v>
      </c>
      <c r="H387" s="57">
        <v>220891586</v>
      </c>
      <c r="I387" s="55">
        <v>220891586</v>
      </c>
      <c r="J387" s="62">
        <f t="shared" si="25"/>
        <v>36414600</v>
      </c>
      <c r="K387" s="62">
        <f t="shared" si="25"/>
        <v>0</v>
      </c>
      <c r="L387" s="38">
        <f t="shared" si="23"/>
        <v>97.167739880517743</v>
      </c>
      <c r="M387" s="39">
        <f t="shared" si="24"/>
        <v>85.84775571621897</v>
      </c>
    </row>
    <row r="388" spans="1:13" x14ac:dyDescent="0.2">
      <c r="A388" s="51" t="s">
        <v>977</v>
      </c>
      <c r="B388" s="52" t="s">
        <v>978</v>
      </c>
      <c r="C388" s="53">
        <v>0</v>
      </c>
      <c r="D388" s="53">
        <v>264806186</v>
      </c>
      <c r="E388" s="53">
        <v>257306186</v>
      </c>
      <c r="F388" s="53">
        <v>7500000</v>
      </c>
      <c r="G388" s="53">
        <v>257306186</v>
      </c>
      <c r="H388" s="57">
        <v>220891586</v>
      </c>
      <c r="I388" s="55">
        <v>220891586</v>
      </c>
      <c r="J388" s="62">
        <f t="shared" si="25"/>
        <v>36414600</v>
      </c>
      <c r="K388" s="62">
        <f t="shared" si="25"/>
        <v>0</v>
      </c>
      <c r="L388" s="38">
        <f t="shared" si="23"/>
        <v>97.167739880517743</v>
      </c>
      <c r="M388" s="39">
        <f t="shared" si="24"/>
        <v>85.84775571621897</v>
      </c>
    </row>
    <row r="389" spans="1:13" ht="22.5" x14ac:dyDescent="0.2">
      <c r="A389" s="51" t="s">
        <v>979</v>
      </c>
      <c r="B389" s="52" t="s">
        <v>980</v>
      </c>
      <c r="C389" s="53">
        <v>0</v>
      </c>
      <c r="D389" s="53">
        <v>157798114</v>
      </c>
      <c r="E389" s="53">
        <v>148969583.18000001</v>
      </c>
      <c r="F389" s="53">
        <v>8828530.8200000003</v>
      </c>
      <c r="G389" s="53">
        <v>148969583.18000001</v>
      </c>
      <c r="H389" s="57">
        <v>95561261.180000007</v>
      </c>
      <c r="I389" s="55">
        <v>95561261.180000007</v>
      </c>
      <c r="J389" s="62">
        <f t="shared" si="25"/>
        <v>53408322</v>
      </c>
      <c r="K389" s="62">
        <f t="shared" si="25"/>
        <v>0</v>
      </c>
      <c r="L389" s="38">
        <f t="shared" si="23"/>
        <v>94.405173423048652</v>
      </c>
      <c r="M389" s="39">
        <f t="shared" si="24"/>
        <v>64.148169807613215</v>
      </c>
    </row>
    <row r="390" spans="1:13" x14ac:dyDescent="0.2">
      <c r="A390" s="51" t="s">
        <v>981</v>
      </c>
      <c r="B390" s="52" t="s">
        <v>982</v>
      </c>
      <c r="C390" s="53">
        <v>0</v>
      </c>
      <c r="D390" s="53">
        <v>145816918</v>
      </c>
      <c r="E390" s="53">
        <v>138887639</v>
      </c>
      <c r="F390" s="53">
        <v>6929279</v>
      </c>
      <c r="G390" s="53">
        <v>138887639</v>
      </c>
      <c r="H390" s="57">
        <v>85479317</v>
      </c>
      <c r="I390" s="55">
        <v>85479317</v>
      </c>
      <c r="J390" s="62">
        <f t="shared" si="25"/>
        <v>53408322</v>
      </c>
      <c r="K390" s="62">
        <f t="shared" si="25"/>
        <v>0</v>
      </c>
      <c r="L390" s="38">
        <f t="shared" si="23"/>
        <v>95.247959499459455</v>
      </c>
      <c r="M390" s="39">
        <f t="shared" si="24"/>
        <v>61.545662101722385</v>
      </c>
    </row>
    <row r="391" spans="1:13" x14ac:dyDescent="0.2">
      <c r="A391" s="51" t="s">
        <v>983</v>
      </c>
      <c r="B391" s="52" t="s">
        <v>984</v>
      </c>
      <c r="C391" s="53">
        <v>0</v>
      </c>
      <c r="D391" s="53">
        <v>81364853</v>
      </c>
      <c r="E391" s="53">
        <v>77664574</v>
      </c>
      <c r="F391" s="53">
        <v>3700279</v>
      </c>
      <c r="G391" s="53">
        <v>77664574</v>
      </c>
      <c r="H391" s="57">
        <v>38821852</v>
      </c>
      <c r="I391" s="55">
        <v>38821852</v>
      </c>
      <c r="J391" s="62">
        <f t="shared" si="25"/>
        <v>38842722</v>
      </c>
      <c r="K391" s="62">
        <f t="shared" si="25"/>
        <v>0</v>
      </c>
      <c r="L391" s="38">
        <f t="shared" si="23"/>
        <v>95.452239064452073</v>
      </c>
      <c r="M391" s="39">
        <f t="shared" si="24"/>
        <v>49.98656401566047</v>
      </c>
    </row>
    <row r="392" spans="1:13" x14ac:dyDescent="0.2">
      <c r="A392" s="51" t="s">
        <v>985</v>
      </c>
      <c r="B392" s="52" t="s">
        <v>986</v>
      </c>
      <c r="C392" s="53">
        <v>0</v>
      </c>
      <c r="D392" s="53">
        <v>64452065</v>
      </c>
      <c r="E392" s="53">
        <v>61223065</v>
      </c>
      <c r="F392" s="53">
        <v>3229000</v>
      </c>
      <c r="G392" s="53">
        <v>61223065</v>
      </c>
      <c r="H392" s="57">
        <v>46657465</v>
      </c>
      <c r="I392" s="55">
        <v>46657465</v>
      </c>
      <c r="J392" s="62">
        <f t="shared" si="25"/>
        <v>14565600</v>
      </c>
      <c r="K392" s="62">
        <f t="shared" si="25"/>
        <v>0</v>
      </c>
      <c r="L392" s="38">
        <f t="shared" si="23"/>
        <v>94.990075182230399</v>
      </c>
      <c r="M392" s="39">
        <f t="shared" si="24"/>
        <v>76.208966342995083</v>
      </c>
    </row>
    <row r="393" spans="1:13" x14ac:dyDescent="0.2">
      <c r="A393" s="51" t="s">
        <v>987</v>
      </c>
      <c r="B393" s="52" t="s">
        <v>988</v>
      </c>
      <c r="C393" s="53">
        <v>0</v>
      </c>
      <c r="D393" s="53">
        <v>11981196</v>
      </c>
      <c r="E393" s="53">
        <v>10081944.18</v>
      </c>
      <c r="F393" s="53">
        <v>1899251.82</v>
      </c>
      <c r="G393" s="53">
        <v>10081944.18</v>
      </c>
      <c r="H393" s="57">
        <v>10081944.18</v>
      </c>
      <c r="I393" s="55">
        <v>10081944.18</v>
      </c>
      <c r="J393" s="62">
        <f t="shared" si="25"/>
        <v>0</v>
      </c>
      <c r="K393" s="62">
        <f t="shared" si="25"/>
        <v>0</v>
      </c>
      <c r="L393" s="38">
        <f t="shared" si="23"/>
        <v>84.148061512389916</v>
      </c>
      <c r="M393" s="39">
        <f t="shared" si="24"/>
        <v>100</v>
      </c>
    </row>
    <row r="394" spans="1:13" x14ac:dyDescent="0.2">
      <c r="A394" s="51" t="s">
        <v>989</v>
      </c>
      <c r="B394" s="52" t="s">
        <v>990</v>
      </c>
      <c r="C394" s="53">
        <v>0</v>
      </c>
      <c r="D394" s="53">
        <v>9000000</v>
      </c>
      <c r="E394" s="53">
        <v>7320028.1799999997</v>
      </c>
      <c r="F394" s="53">
        <v>1679971.82</v>
      </c>
      <c r="G394" s="53">
        <v>7320028.1799999997</v>
      </c>
      <c r="H394" s="57">
        <v>7320028.1799999997</v>
      </c>
      <c r="I394" s="55">
        <v>7320028.1799999997</v>
      </c>
      <c r="J394" s="62">
        <f t="shared" si="25"/>
        <v>0</v>
      </c>
      <c r="K394" s="62">
        <f t="shared" si="25"/>
        <v>0</v>
      </c>
      <c r="L394" s="38">
        <f t="shared" ref="L394:L449" si="26">+(G394/D394)*100</f>
        <v>81.33364644444444</v>
      </c>
      <c r="M394" s="39">
        <f t="shared" ref="M394:M449" si="27">+(I394/E394)*100</f>
        <v>100</v>
      </c>
    </row>
    <row r="395" spans="1:13" x14ac:dyDescent="0.2">
      <c r="A395" s="51" t="s">
        <v>991</v>
      </c>
      <c r="B395" s="52" t="s">
        <v>992</v>
      </c>
      <c r="C395" s="53">
        <v>0</v>
      </c>
      <c r="D395" s="53">
        <v>2981196</v>
      </c>
      <c r="E395" s="53">
        <v>2761916</v>
      </c>
      <c r="F395" s="53">
        <v>219280</v>
      </c>
      <c r="G395" s="53">
        <v>2761916</v>
      </c>
      <c r="H395" s="57">
        <v>2761916</v>
      </c>
      <c r="I395" s="55">
        <v>2761916</v>
      </c>
      <c r="J395" s="62">
        <f t="shared" si="25"/>
        <v>0</v>
      </c>
      <c r="K395" s="62">
        <f t="shared" si="25"/>
        <v>0</v>
      </c>
      <c r="L395" s="38">
        <f t="shared" si="26"/>
        <v>92.644562786210642</v>
      </c>
      <c r="M395" s="39">
        <f t="shared" si="27"/>
        <v>100</v>
      </c>
    </row>
    <row r="396" spans="1:13" x14ac:dyDescent="0.2">
      <c r="A396" s="51" t="s">
        <v>993</v>
      </c>
      <c r="B396" s="52" t="s">
        <v>994</v>
      </c>
      <c r="C396" s="53">
        <v>0</v>
      </c>
      <c r="D396" s="53">
        <v>460126870</v>
      </c>
      <c r="E396" s="53">
        <v>460126870</v>
      </c>
      <c r="F396" s="53">
        <v>0</v>
      </c>
      <c r="G396" s="53">
        <v>460126870</v>
      </c>
      <c r="H396" s="57">
        <v>456662665.41000003</v>
      </c>
      <c r="I396" s="55">
        <v>456662665.41000003</v>
      </c>
      <c r="J396" s="62">
        <f t="shared" si="25"/>
        <v>3464204.5899999738</v>
      </c>
      <c r="K396" s="62">
        <f t="shared" si="25"/>
        <v>0</v>
      </c>
      <c r="L396" s="38">
        <f t="shared" si="26"/>
        <v>100</v>
      </c>
      <c r="M396" s="39">
        <f t="shared" si="27"/>
        <v>99.247119693314161</v>
      </c>
    </row>
    <row r="397" spans="1:13" x14ac:dyDescent="0.2">
      <c r="A397" s="51" t="s">
        <v>995</v>
      </c>
      <c r="B397" s="52" t="s">
        <v>996</v>
      </c>
      <c r="C397" s="53">
        <v>0</v>
      </c>
      <c r="D397" s="53">
        <v>455126870</v>
      </c>
      <c r="E397" s="53">
        <v>455126870</v>
      </c>
      <c r="F397" s="53">
        <v>0</v>
      </c>
      <c r="G397" s="53">
        <v>455126870</v>
      </c>
      <c r="H397" s="57">
        <v>455126870</v>
      </c>
      <c r="I397" s="55">
        <v>455126870</v>
      </c>
      <c r="J397" s="62">
        <f t="shared" si="25"/>
        <v>0</v>
      </c>
      <c r="K397" s="62">
        <f t="shared" si="25"/>
        <v>0</v>
      </c>
      <c r="L397" s="38">
        <f t="shared" si="26"/>
        <v>100</v>
      </c>
      <c r="M397" s="39">
        <f t="shared" si="27"/>
        <v>100</v>
      </c>
    </row>
    <row r="398" spans="1:13" x14ac:dyDescent="0.2">
      <c r="A398" s="51" t="s">
        <v>997</v>
      </c>
      <c r="B398" s="52" t="s">
        <v>85</v>
      </c>
      <c r="C398" s="53">
        <v>0</v>
      </c>
      <c r="D398" s="53">
        <v>453222869</v>
      </c>
      <c r="E398" s="53">
        <v>453222869</v>
      </c>
      <c r="F398" s="53">
        <v>0</v>
      </c>
      <c r="G398" s="53">
        <v>453222869</v>
      </c>
      <c r="H398" s="57">
        <v>453222869</v>
      </c>
      <c r="I398" s="55">
        <v>453222869</v>
      </c>
      <c r="J398" s="62">
        <f t="shared" si="25"/>
        <v>0</v>
      </c>
      <c r="K398" s="62">
        <f t="shared" si="25"/>
        <v>0</v>
      </c>
      <c r="L398" s="38">
        <f t="shared" si="26"/>
        <v>100</v>
      </c>
      <c r="M398" s="39">
        <f t="shared" si="27"/>
        <v>100</v>
      </c>
    </row>
    <row r="399" spans="1:13" x14ac:dyDescent="0.2">
      <c r="A399" s="51" t="s">
        <v>998</v>
      </c>
      <c r="B399" s="52" t="s">
        <v>999</v>
      </c>
      <c r="C399" s="53">
        <v>0</v>
      </c>
      <c r="D399" s="53">
        <v>1761200</v>
      </c>
      <c r="E399" s="53">
        <v>1761200</v>
      </c>
      <c r="F399" s="53">
        <v>0</v>
      </c>
      <c r="G399" s="53">
        <v>1761200</v>
      </c>
      <c r="H399" s="57">
        <v>1761200</v>
      </c>
      <c r="I399" s="55">
        <v>1761200</v>
      </c>
      <c r="J399" s="62">
        <f t="shared" si="25"/>
        <v>0</v>
      </c>
      <c r="K399" s="62">
        <f t="shared" si="25"/>
        <v>0</v>
      </c>
      <c r="L399" s="38">
        <f t="shared" si="26"/>
        <v>100</v>
      </c>
      <c r="M399" s="39">
        <f t="shared" si="27"/>
        <v>100</v>
      </c>
    </row>
    <row r="400" spans="1:13" x14ac:dyDescent="0.2">
      <c r="A400" s="51" t="s">
        <v>1000</v>
      </c>
      <c r="B400" s="52" t="s">
        <v>1001</v>
      </c>
      <c r="C400" s="53">
        <v>0</v>
      </c>
      <c r="D400" s="53">
        <v>142801</v>
      </c>
      <c r="E400" s="53">
        <v>142801</v>
      </c>
      <c r="F400" s="53">
        <v>0</v>
      </c>
      <c r="G400" s="53">
        <v>142801</v>
      </c>
      <c r="H400" s="57">
        <v>142801</v>
      </c>
      <c r="I400" s="55">
        <v>142801</v>
      </c>
      <c r="J400" s="62">
        <f t="shared" si="25"/>
        <v>0</v>
      </c>
      <c r="K400" s="62">
        <f t="shared" si="25"/>
        <v>0</v>
      </c>
      <c r="L400" s="38">
        <f t="shared" si="26"/>
        <v>100</v>
      </c>
      <c r="M400" s="39">
        <f t="shared" si="27"/>
        <v>100</v>
      </c>
    </row>
    <row r="401" spans="1:13" x14ac:dyDescent="0.2">
      <c r="A401" s="51" t="s">
        <v>1002</v>
      </c>
      <c r="B401" s="52" t="s">
        <v>1003</v>
      </c>
      <c r="C401" s="53">
        <v>0</v>
      </c>
      <c r="D401" s="53">
        <v>5000000</v>
      </c>
      <c r="E401" s="53">
        <v>5000000</v>
      </c>
      <c r="F401" s="53">
        <v>0</v>
      </c>
      <c r="G401" s="53">
        <v>5000000</v>
      </c>
      <c r="H401" s="57">
        <v>1535795.41</v>
      </c>
      <c r="I401" s="55">
        <v>1535795.41</v>
      </c>
      <c r="J401" s="62">
        <f t="shared" si="25"/>
        <v>3464204.59</v>
      </c>
      <c r="K401" s="62">
        <f t="shared" si="25"/>
        <v>0</v>
      </c>
      <c r="L401" s="38">
        <f t="shared" si="26"/>
        <v>100</v>
      </c>
      <c r="M401" s="39">
        <f t="shared" si="27"/>
        <v>30.715908199999998</v>
      </c>
    </row>
    <row r="402" spans="1:13" x14ac:dyDescent="0.2">
      <c r="A402" s="51" t="s">
        <v>1004</v>
      </c>
      <c r="B402" s="52" t="s">
        <v>1005</v>
      </c>
      <c r="C402" s="53">
        <v>0</v>
      </c>
      <c r="D402" s="53">
        <v>5000000</v>
      </c>
      <c r="E402" s="53">
        <v>5000000</v>
      </c>
      <c r="F402" s="53">
        <v>0</v>
      </c>
      <c r="G402" s="53">
        <v>5000000</v>
      </c>
      <c r="H402" s="57">
        <v>1535795.41</v>
      </c>
      <c r="I402" s="55">
        <v>1535795.41</v>
      </c>
      <c r="J402" s="62">
        <f t="shared" si="25"/>
        <v>3464204.59</v>
      </c>
      <c r="K402" s="62">
        <f t="shared" si="25"/>
        <v>0</v>
      </c>
      <c r="L402" s="38">
        <f t="shared" si="26"/>
        <v>100</v>
      </c>
      <c r="M402" s="39">
        <f t="shared" si="27"/>
        <v>30.715908199999998</v>
      </c>
    </row>
    <row r="403" spans="1:13" ht="22.5" x14ac:dyDescent="0.2">
      <c r="A403" s="51" t="s">
        <v>1006</v>
      </c>
      <c r="B403" s="52" t="s">
        <v>1007</v>
      </c>
      <c r="C403" s="53">
        <v>19494504185</v>
      </c>
      <c r="D403" s="53">
        <v>22256028743</v>
      </c>
      <c r="E403" s="53">
        <v>20536214683.990002</v>
      </c>
      <c r="F403" s="53">
        <v>1719814059.01</v>
      </c>
      <c r="G403" s="53">
        <v>20536214683.990002</v>
      </c>
      <c r="H403" s="57">
        <v>17980772081.709999</v>
      </c>
      <c r="I403" s="55">
        <v>17742461377.709999</v>
      </c>
      <c r="J403" s="62">
        <f t="shared" si="25"/>
        <v>2555442602.2800026</v>
      </c>
      <c r="K403" s="62">
        <f t="shared" si="25"/>
        <v>238310704</v>
      </c>
      <c r="L403" s="38">
        <f t="shared" si="26"/>
        <v>92.2725923889233</v>
      </c>
      <c r="M403" s="39">
        <f t="shared" si="27"/>
        <v>86.395967566223348</v>
      </c>
    </row>
    <row r="404" spans="1:13" x14ac:dyDescent="0.2">
      <c r="A404" s="51" t="s">
        <v>1008</v>
      </c>
      <c r="B404" s="52" t="s">
        <v>157</v>
      </c>
      <c r="C404" s="53">
        <v>9500000000</v>
      </c>
      <c r="D404" s="53">
        <v>10333009447</v>
      </c>
      <c r="E404" s="53">
        <v>10252639708</v>
      </c>
      <c r="F404" s="53">
        <v>80369739</v>
      </c>
      <c r="G404" s="53">
        <v>10252639708</v>
      </c>
      <c r="H404" s="57">
        <v>8087610426</v>
      </c>
      <c r="I404" s="55">
        <v>7849299722</v>
      </c>
      <c r="J404" s="62">
        <f t="shared" si="25"/>
        <v>2165029282</v>
      </c>
      <c r="K404" s="62">
        <f t="shared" si="25"/>
        <v>238310704</v>
      </c>
      <c r="L404" s="38">
        <f t="shared" si="26"/>
        <v>99.222203953144231</v>
      </c>
      <c r="M404" s="39">
        <f t="shared" si="27"/>
        <v>76.558817490439026</v>
      </c>
    </row>
    <row r="405" spans="1:13" ht="22.5" x14ac:dyDescent="0.2">
      <c r="A405" s="51" t="s">
        <v>1009</v>
      </c>
      <c r="B405" s="52" t="s">
        <v>159</v>
      </c>
      <c r="C405" s="53">
        <v>9500000000</v>
      </c>
      <c r="D405" s="53">
        <v>10333009447</v>
      </c>
      <c r="E405" s="53">
        <v>10252639708</v>
      </c>
      <c r="F405" s="53">
        <v>80369739</v>
      </c>
      <c r="G405" s="53">
        <v>10252639708</v>
      </c>
      <c r="H405" s="57">
        <v>8087610426</v>
      </c>
      <c r="I405" s="55">
        <v>7849299722</v>
      </c>
      <c r="J405" s="62">
        <f t="shared" si="25"/>
        <v>2165029282</v>
      </c>
      <c r="K405" s="62">
        <f t="shared" si="25"/>
        <v>238310704</v>
      </c>
      <c r="L405" s="38">
        <f t="shared" si="26"/>
        <v>99.222203953144231</v>
      </c>
      <c r="M405" s="39">
        <f t="shared" si="27"/>
        <v>76.558817490439026</v>
      </c>
    </row>
    <row r="406" spans="1:13" x14ac:dyDescent="0.2">
      <c r="A406" s="51" t="s">
        <v>1010</v>
      </c>
      <c r="B406" s="52" t="s">
        <v>1011</v>
      </c>
      <c r="C406" s="53">
        <v>9500000000</v>
      </c>
      <c r="D406" s="53">
        <v>10333009447</v>
      </c>
      <c r="E406" s="53">
        <v>10252639708</v>
      </c>
      <c r="F406" s="53">
        <v>80369739</v>
      </c>
      <c r="G406" s="53">
        <v>10252639708</v>
      </c>
      <c r="H406" s="57">
        <v>8087610426</v>
      </c>
      <c r="I406" s="55">
        <v>7849299722</v>
      </c>
      <c r="J406" s="62">
        <f t="shared" si="25"/>
        <v>2165029282</v>
      </c>
      <c r="K406" s="62">
        <f t="shared" si="25"/>
        <v>238310704</v>
      </c>
      <c r="L406" s="38">
        <f t="shared" si="26"/>
        <v>99.222203953144231</v>
      </c>
      <c r="M406" s="39">
        <f t="shared" si="27"/>
        <v>76.558817490439026</v>
      </c>
    </row>
    <row r="407" spans="1:13" x14ac:dyDescent="0.2">
      <c r="A407" s="51" t="s">
        <v>1012</v>
      </c>
      <c r="B407" s="52" t="s">
        <v>1013</v>
      </c>
      <c r="C407" s="53">
        <v>8157177349</v>
      </c>
      <c r="D407" s="53">
        <v>9787277660</v>
      </c>
      <c r="E407" s="53">
        <v>8554601553.8199997</v>
      </c>
      <c r="F407" s="53">
        <v>1232676106.1800001</v>
      </c>
      <c r="G407" s="53">
        <v>8554601553.8199997</v>
      </c>
      <c r="H407" s="57">
        <v>8297787788.8199997</v>
      </c>
      <c r="I407" s="55">
        <v>8297787788.8199997</v>
      </c>
      <c r="J407" s="62">
        <f t="shared" si="25"/>
        <v>256813765</v>
      </c>
      <c r="K407" s="62">
        <f t="shared" si="25"/>
        <v>0</v>
      </c>
      <c r="L407" s="38">
        <f t="shared" si="26"/>
        <v>87.405322000643025</v>
      </c>
      <c r="M407" s="39">
        <f t="shared" si="27"/>
        <v>96.997945919698367</v>
      </c>
    </row>
    <row r="408" spans="1:13" x14ac:dyDescent="0.2">
      <c r="A408" s="51" t="s">
        <v>1014</v>
      </c>
      <c r="B408" s="52" t="s">
        <v>1015</v>
      </c>
      <c r="C408" s="53">
        <v>4909276365</v>
      </c>
      <c r="D408" s="53">
        <v>6239226995</v>
      </c>
      <c r="E408" s="53">
        <v>5459657720</v>
      </c>
      <c r="F408" s="53">
        <v>779569275</v>
      </c>
      <c r="G408" s="53">
        <v>5459657720</v>
      </c>
      <c r="H408" s="57">
        <v>5219223875</v>
      </c>
      <c r="I408" s="55">
        <v>5219223875</v>
      </c>
      <c r="J408" s="62">
        <f t="shared" si="25"/>
        <v>240433845</v>
      </c>
      <c r="K408" s="62">
        <f t="shared" si="25"/>
        <v>0</v>
      </c>
      <c r="L408" s="38">
        <f t="shared" si="26"/>
        <v>87.50535482000042</v>
      </c>
      <c r="M408" s="39">
        <f t="shared" si="27"/>
        <v>95.596173655369725</v>
      </c>
    </row>
    <row r="409" spans="1:13" x14ac:dyDescent="0.2">
      <c r="A409" s="51" t="s">
        <v>1016</v>
      </c>
      <c r="B409" s="52" t="s">
        <v>21</v>
      </c>
      <c r="C409" s="53">
        <v>2909276365</v>
      </c>
      <c r="D409" s="53">
        <v>4239226995</v>
      </c>
      <c r="E409" s="53">
        <v>3816425882</v>
      </c>
      <c r="F409" s="53">
        <v>422801113</v>
      </c>
      <c r="G409" s="53">
        <v>3816425882</v>
      </c>
      <c r="H409" s="57">
        <v>3586231037</v>
      </c>
      <c r="I409" s="55">
        <v>3586231037</v>
      </c>
      <c r="J409" s="62">
        <f t="shared" si="25"/>
        <v>230194845</v>
      </c>
      <c r="K409" s="62">
        <f t="shared" si="25"/>
        <v>0</v>
      </c>
      <c r="L409" s="38">
        <f t="shared" si="26"/>
        <v>90.02645733529539</v>
      </c>
      <c r="M409" s="39">
        <f t="shared" si="27"/>
        <v>93.968313492325279</v>
      </c>
    </row>
    <row r="410" spans="1:13" x14ac:dyDescent="0.2">
      <c r="A410" s="51" t="s">
        <v>1017</v>
      </c>
      <c r="B410" s="52" t="s">
        <v>23</v>
      </c>
      <c r="C410" s="53">
        <v>2000000000</v>
      </c>
      <c r="D410" s="53">
        <v>2000000000</v>
      </c>
      <c r="E410" s="53">
        <v>1643231838</v>
      </c>
      <c r="F410" s="53">
        <v>356768162</v>
      </c>
      <c r="G410" s="53">
        <v>1643231838</v>
      </c>
      <c r="H410" s="57">
        <v>1632992838</v>
      </c>
      <c r="I410" s="55">
        <v>1632992838</v>
      </c>
      <c r="J410" s="62">
        <f t="shared" si="25"/>
        <v>10239000</v>
      </c>
      <c r="K410" s="62">
        <f t="shared" si="25"/>
        <v>0</v>
      </c>
      <c r="L410" s="38">
        <f t="shared" si="26"/>
        <v>82.161591899999991</v>
      </c>
      <c r="M410" s="39">
        <f t="shared" si="27"/>
        <v>99.37689863577242</v>
      </c>
    </row>
    <row r="411" spans="1:13" x14ac:dyDescent="0.2">
      <c r="A411" s="51" t="s">
        <v>1018</v>
      </c>
      <c r="B411" s="52" t="s">
        <v>25</v>
      </c>
      <c r="C411" s="53">
        <v>3247900984</v>
      </c>
      <c r="D411" s="53">
        <v>3548050665</v>
      </c>
      <c r="E411" s="53">
        <v>3094943833.8200002</v>
      </c>
      <c r="F411" s="53">
        <v>453106831.18000001</v>
      </c>
      <c r="G411" s="53">
        <v>3094943833.8200002</v>
      </c>
      <c r="H411" s="57">
        <v>3078563913.8200002</v>
      </c>
      <c r="I411" s="55">
        <v>3078563913.8200002</v>
      </c>
      <c r="J411" s="62">
        <f t="shared" si="25"/>
        <v>16379920</v>
      </c>
      <c r="K411" s="62">
        <f t="shared" si="25"/>
        <v>0</v>
      </c>
      <c r="L411" s="38">
        <f t="shared" si="26"/>
        <v>87.229414854480396</v>
      </c>
      <c r="M411" s="39">
        <f t="shared" si="27"/>
        <v>99.47075226952397</v>
      </c>
    </row>
    <row r="412" spans="1:13" x14ac:dyDescent="0.2">
      <c r="A412" s="51" t="s">
        <v>1019</v>
      </c>
      <c r="B412" s="52" t="s">
        <v>1020</v>
      </c>
      <c r="C412" s="53">
        <v>1993013297</v>
      </c>
      <c r="D412" s="53">
        <v>1893616248</v>
      </c>
      <c r="E412" s="53">
        <v>1848344090.8199999</v>
      </c>
      <c r="F412" s="53">
        <v>45272157.18</v>
      </c>
      <c r="G412" s="53">
        <v>1848344090.8199999</v>
      </c>
      <c r="H412" s="57">
        <v>1831964170.8199999</v>
      </c>
      <c r="I412" s="55">
        <v>1831964170.8199999</v>
      </c>
      <c r="J412" s="62">
        <f t="shared" si="25"/>
        <v>16379920</v>
      </c>
      <c r="K412" s="62">
        <f t="shared" si="25"/>
        <v>0</v>
      </c>
      <c r="L412" s="38">
        <f t="shared" si="26"/>
        <v>97.609222183860339</v>
      </c>
      <c r="M412" s="39">
        <f t="shared" si="27"/>
        <v>99.113805698768289</v>
      </c>
    </row>
    <row r="413" spans="1:13" x14ac:dyDescent="0.2">
      <c r="A413" s="51" t="s">
        <v>1021</v>
      </c>
      <c r="B413" s="52" t="s">
        <v>29</v>
      </c>
      <c r="C413" s="53">
        <v>1090978637</v>
      </c>
      <c r="D413" s="53">
        <v>1490525367</v>
      </c>
      <c r="E413" s="53">
        <v>1236999003</v>
      </c>
      <c r="F413" s="53">
        <v>253526364</v>
      </c>
      <c r="G413" s="53">
        <v>1236999003</v>
      </c>
      <c r="H413" s="57">
        <v>1236999003</v>
      </c>
      <c r="I413" s="55">
        <v>1236999003</v>
      </c>
      <c r="J413" s="62">
        <f t="shared" ref="J413:K449" si="28">G413-H413</f>
        <v>0</v>
      </c>
      <c r="K413" s="62">
        <f t="shared" si="28"/>
        <v>0</v>
      </c>
      <c r="L413" s="38">
        <f t="shared" si="26"/>
        <v>82.990805147430947</v>
      </c>
      <c r="M413" s="39">
        <f t="shared" si="27"/>
        <v>100</v>
      </c>
    </row>
    <row r="414" spans="1:13" x14ac:dyDescent="0.2">
      <c r="A414" s="51" t="s">
        <v>1022</v>
      </c>
      <c r="B414" s="52" t="s">
        <v>1023</v>
      </c>
      <c r="C414" s="53">
        <v>163909050</v>
      </c>
      <c r="D414" s="53">
        <v>163909050</v>
      </c>
      <c r="E414" s="53">
        <v>9600740</v>
      </c>
      <c r="F414" s="53">
        <v>154308310</v>
      </c>
      <c r="G414" s="53">
        <v>9600740</v>
      </c>
      <c r="H414" s="57">
        <v>9600740</v>
      </c>
      <c r="I414" s="55">
        <v>9600740</v>
      </c>
      <c r="J414" s="62">
        <f t="shared" si="28"/>
        <v>0</v>
      </c>
      <c r="K414" s="62">
        <f t="shared" si="28"/>
        <v>0</v>
      </c>
      <c r="L414" s="38">
        <f t="shared" si="26"/>
        <v>5.8573580897455022</v>
      </c>
      <c r="M414" s="39">
        <f t="shared" si="27"/>
        <v>100</v>
      </c>
    </row>
    <row r="415" spans="1:13" x14ac:dyDescent="0.2">
      <c r="A415" s="51" t="s">
        <v>1024</v>
      </c>
      <c r="B415" s="52" t="s">
        <v>1025</v>
      </c>
      <c r="C415" s="53">
        <v>1837326836</v>
      </c>
      <c r="D415" s="53">
        <v>2135741636</v>
      </c>
      <c r="E415" s="53">
        <v>1728973422.1700001</v>
      </c>
      <c r="F415" s="53">
        <v>406768213.82999998</v>
      </c>
      <c r="G415" s="53">
        <v>1728973422.1700001</v>
      </c>
      <c r="H415" s="57">
        <v>1595373866.8900001</v>
      </c>
      <c r="I415" s="55">
        <v>1595373866.8900001</v>
      </c>
      <c r="J415" s="62">
        <f t="shared" si="28"/>
        <v>133599555.27999997</v>
      </c>
      <c r="K415" s="62">
        <f t="shared" si="28"/>
        <v>0</v>
      </c>
      <c r="L415" s="38">
        <f t="shared" si="26"/>
        <v>80.954240579781441</v>
      </c>
      <c r="M415" s="39">
        <f t="shared" si="27"/>
        <v>92.272897109527463</v>
      </c>
    </row>
    <row r="416" spans="1:13" x14ac:dyDescent="0.2">
      <c r="A416" s="51" t="s">
        <v>1026</v>
      </c>
      <c r="B416" s="52" t="s">
        <v>1027</v>
      </c>
      <c r="C416" s="53">
        <v>1697955948</v>
      </c>
      <c r="D416" s="53">
        <v>1996370748</v>
      </c>
      <c r="E416" s="53">
        <v>1611457075</v>
      </c>
      <c r="F416" s="53">
        <v>384913673</v>
      </c>
      <c r="G416" s="53">
        <v>1611457075</v>
      </c>
      <c r="H416" s="57">
        <v>1524229140</v>
      </c>
      <c r="I416" s="55">
        <v>1524229140</v>
      </c>
      <c r="J416" s="62">
        <f t="shared" si="28"/>
        <v>87227935</v>
      </c>
      <c r="K416" s="62">
        <f t="shared" si="28"/>
        <v>0</v>
      </c>
      <c r="L416" s="38">
        <f t="shared" si="26"/>
        <v>80.71932914336611</v>
      </c>
      <c r="M416" s="39">
        <f t="shared" si="27"/>
        <v>94.587014674281662</v>
      </c>
    </row>
    <row r="417" spans="1:13" x14ac:dyDescent="0.2">
      <c r="A417" s="51" t="s">
        <v>1028</v>
      </c>
      <c r="B417" s="52" t="s">
        <v>85</v>
      </c>
      <c r="C417" s="53">
        <v>1185559984</v>
      </c>
      <c r="D417" s="53">
        <v>1203633088</v>
      </c>
      <c r="E417" s="53">
        <v>1138818760</v>
      </c>
      <c r="F417" s="53">
        <v>64814328</v>
      </c>
      <c r="G417" s="53">
        <v>1138818760</v>
      </c>
      <c r="H417" s="57">
        <v>1077199785</v>
      </c>
      <c r="I417" s="55">
        <v>1077199785</v>
      </c>
      <c r="J417" s="62">
        <f t="shared" si="28"/>
        <v>61618975</v>
      </c>
      <c r="K417" s="62">
        <f t="shared" si="28"/>
        <v>0</v>
      </c>
      <c r="L417" s="38">
        <f t="shared" si="26"/>
        <v>94.615109151934519</v>
      </c>
      <c r="M417" s="39">
        <f t="shared" si="27"/>
        <v>94.589220237292196</v>
      </c>
    </row>
    <row r="418" spans="1:13" x14ac:dyDescent="0.2">
      <c r="A418" s="51" t="s">
        <v>1029</v>
      </c>
      <c r="B418" s="52" t="s">
        <v>87</v>
      </c>
      <c r="C418" s="53">
        <v>65563620</v>
      </c>
      <c r="D418" s="53">
        <v>65563620</v>
      </c>
      <c r="E418" s="53">
        <v>58847500</v>
      </c>
      <c r="F418" s="53">
        <v>6716120</v>
      </c>
      <c r="G418" s="53">
        <v>58847500</v>
      </c>
      <c r="H418" s="57">
        <v>58847500</v>
      </c>
      <c r="I418" s="55">
        <v>58847500</v>
      </c>
      <c r="J418" s="62">
        <f t="shared" si="28"/>
        <v>0</v>
      </c>
      <c r="K418" s="62">
        <f t="shared" si="28"/>
        <v>0</v>
      </c>
      <c r="L418" s="38">
        <f t="shared" si="26"/>
        <v>89.756331331308431</v>
      </c>
      <c r="M418" s="39">
        <f t="shared" si="27"/>
        <v>100</v>
      </c>
    </row>
    <row r="419" spans="1:13" x14ac:dyDescent="0.2">
      <c r="A419" s="51" t="s">
        <v>1030</v>
      </c>
      <c r="B419" s="52" t="s">
        <v>89</v>
      </c>
      <c r="C419" s="53">
        <v>109272700</v>
      </c>
      <c r="D419" s="53">
        <v>198471300</v>
      </c>
      <c r="E419" s="53">
        <v>107474498</v>
      </c>
      <c r="F419" s="53">
        <v>90996802</v>
      </c>
      <c r="G419" s="53">
        <v>107474498</v>
      </c>
      <c r="H419" s="57">
        <v>93120041</v>
      </c>
      <c r="I419" s="55">
        <v>93120041</v>
      </c>
      <c r="J419" s="62">
        <f t="shared" si="28"/>
        <v>14354457</v>
      </c>
      <c r="K419" s="62">
        <f t="shared" si="28"/>
        <v>0</v>
      </c>
      <c r="L419" s="38">
        <f t="shared" si="26"/>
        <v>54.151153340558558</v>
      </c>
      <c r="M419" s="39">
        <f t="shared" si="27"/>
        <v>86.643848292271159</v>
      </c>
    </row>
    <row r="420" spans="1:13" x14ac:dyDescent="0.2">
      <c r="A420" s="51" t="s">
        <v>1031</v>
      </c>
      <c r="B420" s="52" t="s">
        <v>91</v>
      </c>
      <c r="C420" s="53">
        <v>270985172</v>
      </c>
      <c r="D420" s="53">
        <v>255987172</v>
      </c>
      <c r="E420" s="53">
        <v>255987171</v>
      </c>
      <c r="F420" s="53">
        <v>1</v>
      </c>
      <c r="G420" s="53">
        <v>255987171</v>
      </c>
      <c r="H420" s="57">
        <v>255987171</v>
      </c>
      <c r="I420" s="55">
        <v>255987171</v>
      </c>
      <c r="J420" s="62">
        <f t="shared" si="28"/>
        <v>0</v>
      </c>
      <c r="K420" s="62">
        <f t="shared" si="28"/>
        <v>0</v>
      </c>
      <c r="L420" s="38">
        <f t="shared" si="26"/>
        <v>99.999999609355427</v>
      </c>
      <c r="M420" s="39">
        <f t="shared" si="27"/>
        <v>100</v>
      </c>
    </row>
    <row r="421" spans="1:13" x14ac:dyDescent="0.2">
      <c r="A421" s="51" t="s">
        <v>1032</v>
      </c>
      <c r="B421" s="52" t="s">
        <v>93</v>
      </c>
      <c r="C421" s="53">
        <v>55647202</v>
      </c>
      <c r="D421" s="53">
        <v>261788298</v>
      </c>
      <c r="E421" s="53">
        <v>50329146</v>
      </c>
      <c r="F421" s="53">
        <v>211459152</v>
      </c>
      <c r="G421" s="53">
        <v>50329146</v>
      </c>
      <c r="H421" s="57">
        <v>39074643</v>
      </c>
      <c r="I421" s="55">
        <v>39074643</v>
      </c>
      <c r="J421" s="62">
        <f t="shared" si="28"/>
        <v>11254503</v>
      </c>
      <c r="K421" s="62">
        <f t="shared" si="28"/>
        <v>0</v>
      </c>
      <c r="L421" s="38">
        <f t="shared" si="26"/>
        <v>19.225132056895834</v>
      </c>
      <c r="M421" s="39">
        <f t="shared" si="27"/>
        <v>77.638199940845411</v>
      </c>
    </row>
    <row r="422" spans="1:13" x14ac:dyDescent="0.2">
      <c r="A422" s="51" t="s">
        <v>1033</v>
      </c>
      <c r="B422" s="52" t="s">
        <v>95</v>
      </c>
      <c r="C422" s="53">
        <v>10927270</v>
      </c>
      <c r="D422" s="53">
        <v>10927270</v>
      </c>
      <c r="E422" s="53">
        <v>0</v>
      </c>
      <c r="F422" s="53">
        <v>10927270</v>
      </c>
      <c r="G422" s="53">
        <v>0</v>
      </c>
      <c r="H422" s="57">
        <v>0</v>
      </c>
      <c r="I422" s="55">
        <v>0</v>
      </c>
      <c r="J422" s="62">
        <f t="shared" si="28"/>
        <v>0</v>
      </c>
      <c r="K422" s="62">
        <f t="shared" si="28"/>
        <v>0</v>
      </c>
      <c r="L422" s="38">
        <f t="shared" si="26"/>
        <v>0</v>
      </c>
      <c r="M422" s="39" t="e">
        <f t="shared" si="27"/>
        <v>#DIV/0!</v>
      </c>
    </row>
    <row r="423" spans="1:13" ht="22.5" x14ac:dyDescent="0.2">
      <c r="A423" s="51" t="s">
        <v>1034</v>
      </c>
      <c r="B423" s="52" t="s">
        <v>1035</v>
      </c>
      <c r="C423" s="53">
        <v>139370888</v>
      </c>
      <c r="D423" s="53">
        <v>139370888</v>
      </c>
      <c r="E423" s="53">
        <v>117516347.17</v>
      </c>
      <c r="F423" s="53">
        <v>21854540.829999998</v>
      </c>
      <c r="G423" s="53">
        <v>117516347.17</v>
      </c>
      <c r="H423" s="57">
        <v>71144726.890000001</v>
      </c>
      <c r="I423" s="55">
        <v>71144726.890000001</v>
      </c>
      <c r="J423" s="62">
        <f t="shared" si="28"/>
        <v>46371620.280000001</v>
      </c>
      <c r="K423" s="62">
        <f t="shared" si="28"/>
        <v>0</v>
      </c>
      <c r="L423" s="38">
        <f t="shared" si="26"/>
        <v>84.319149326220838</v>
      </c>
      <c r="M423" s="39">
        <f t="shared" si="27"/>
        <v>60.540281078581792</v>
      </c>
    </row>
    <row r="424" spans="1:13" x14ac:dyDescent="0.2">
      <c r="A424" s="51" t="s">
        <v>1036</v>
      </c>
      <c r="B424" s="52" t="s">
        <v>99</v>
      </c>
      <c r="C424" s="53">
        <v>16390905</v>
      </c>
      <c r="D424" s="53">
        <v>16390905</v>
      </c>
      <c r="E424" s="53">
        <v>16390904.73</v>
      </c>
      <c r="F424" s="53">
        <v>0.27</v>
      </c>
      <c r="G424" s="53">
        <v>16390904.73</v>
      </c>
      <c r="H424" s="57">
        <v>16390904.73</v>
      </c>
      <c r="I424" s="55">
        <v>16390904.73</v>
      </c>
      <c r="J424" s="62">
        <f t="shared" si="28"/>
        <v>0</v>
      </c>
      <c r="K424" s="62">
        <f t="shared" si="28"/>
        <v>0</v>
      </c>
      <c r="L424" s="38">
        <f t="shared" si="26"/>
        <v>99.99999835274501</v>
      </c>
      <c r="M424" s="39">
        <f t="shared" si="27"/>
        <v>100</v>
      </c>
    </row>
    <row r="425" spans="1:13" x14ac:dyDescent="0.2">
      <c r="A425" s="51" t="s">
        <v>1037</v>
      </c>
      <c r="B425" s="52" t="s">
        <v>101</v>
      </c>
      <c r="C425" s="53">
        <v>101125443</v>
      </c>
      <c r="D425" s="53">
        <v>101125443</v>
      </c>
      <c r="E425" s="53">
        <v>101125442.44</v>
      </c>
      <c r="F425" s="53">
        <v>0.56000000000000005</v>
      </c>
      <c r="G425" s="53">
        <v>101125442.44</v>
      </c>
      <c r="H425" s="57">
        <v>54753822.159999996</v>
      </c>
      <c r="I425" s="55">
        <v>54753822.159999996</v>
      </c>
      <c r="J425" s="62">
        <f t="shared" si="28"/>
        <v>46371620.280000001</v>
      </c>
      <c r="K425" s="62">
        <f t="shared" si="28"/>
        <v>0</v>
      </c>
      <c r="L425" s="38">
        <f t="shared" si="26"/>
        <v>99.999999446232337</v>
      </c>
      <c r="M425" s="39">
        <f t="shared" si="27"/>
        <v>54.144457456872608</v>
      </c>
    </row>
    <row r="426" spans="1:13" x14ac:dyDescent="0.2">
      <c r="A426" s="51" t="s">
        <v>1038</v>
      </c>
      <c r="B426" s="52" t="s">
        <v>1039</v>
      </c>
      <c r="C426" s="53">
        <v>21854540</v>
      </c>
      <c r="D426" s="53">
        <v>21854540</v>
      </c>
      <c r="E426" s="53">
        <v>0</v>
      </c>
      <c r="F426" s="53">
        <v>21854540</v>
      </c>
      <c r="G426" s="53">
        <v>0</v>
      </c>
      <c r="H426" s="57">
        <v>0</v>
      </c>
      <c r="I426" s="55">
        <v>0</v>
      </c>
      <c r="J426" s="62">
        <f t="shared" si="28"/>
        <v>0</v>
      </c>
      <c r="K426" s="62">
        <f t="shared" si="28"/>
        <v>0</v>
      </c>
      <c r="L426" s="38">
        <f t="shared" si="26"/>
        <v>0</v>
      </c>
      <c r="M426" s="39" t="e">
        <f t="shared" si="27"/>
        <v>#DIV/0!</v>
      </c>
    </row>
    <row r="427" spans="1:13" x14ac:dyDescent="0.2">
      <c r="A427" s="51" t="s">
        <v>1040</v>
      </c>
      <c r="B427" s="52" t="s">
        <v>1041</v>
      </c>
      <c r="C427" s="53">
        <v>3442017420</v>
      </c>
      <c r="D427" s="53">
        <v>3442017420</v>
      </c>
      <c r="E427" s="53">
        <v>3323486000</v>
      </c>
      <c r="F427" s="53">
        <v>118531420</v>
      </c>
      <c r="G427" s="53">
        <v>3323486000</v>
      </c>
      <c r="H427" s="57">
        <v>3323486000</v>
      </c>
      <c r="I427" s="55">
        <v>3323486000</v>
      </c>
      <c r="J427" s="62">
        <f t="shared" si="28"/>
        <v>0</v>
      </c>
      <c r="K427" s="62">
        <f t="shared" si="28"/>
        <v>0</v>
      </c>
      <c r="L427" s="38">
        <f t="shared" si="26"/>
        <v>96.556338753218739</v>
      </c>
      <c r="M427" s="39">
        <f t="shared" si="27"/>
        <v>100</v>
      </c>
    </row>
    <row r="428" spans="1:13" x14ac:dyDescent="0.2">
      <c r="A428" s="51" t="s">
        <v>1042</v>
      </c>
      <c r="B428" s="52" t="s">
        <v>1041</v>
      </c>
      <c r="C428" s="53">
        <v>3442017420</v>
      </c>
      <c r="D428" s="53">
        <v>3442017420</v>
      </c>
      <c r="E428" s="53">
        <v>3323486000</v>
      </c>
      <c r="F428" s="53">
        <v>118531420</v>
      </c>
      <c r="G428" s="53">
        <v>3323486000</v>
      </c>
      <c r="H428" s="57">
        <v>3323486000</v>
      </c>
      <c r="I428" s="55">
        <v>3323486000</v>
      </c>
      <c r="J428" s="62">
        <f t="shared" si="28"/>
        <v>0</v>
      </c>
      <c r="K428" s="62">
        <f t="shared" si="28"/>
        <v>0</v>
      </c>
      <c r="L428" s="38">
        <f t="shared" si="26"/>
        <v>96.556338753218739</v>
      </c>
      <c r="M428" s="39">
        <f t="shared" si="27"/>
        <v>100</v>
      </c>
    </row>
    <row r="429" spans="1:13" x14ac:dyDescent="0.2">
      <c r="A429" s="51" t="s">
        <v>1043</v>
      </c>
      <c r="B429" s="52" t="s">
        <v>1044</v>
      </c>
      <c r="C429" s="53">
        <v>3442017420</v>
      </c>
      <c r="D429" s="53">
        <v>3442017420</v>
      </c>
      <c r="E429" s="53">
        <v>3323486000</v>
      </c>
      <c r="F429" s="53">
        <v>118531420</v>
      </c>
      <c r="G429" s="53">
        <v>3323486000</v>
      </c>
      <c r="H429" s="57">
        <v>3323486000</v>
      </c>
      <c r="I429" s="55">
        <v>3323486000</v>
      </c>
      <c r="J429" s="62">
        <f t="shared" si="28"/>
        <v>0</v>
      </c>
      <c r="K429" s="62">
        <f t="shared" si="28"/>
        <v>0</v>
      </c>
      <c r="L429" s="38">
        <f t="shared" si="26"/>
        <v>96.556338753218739</v>
      </c>
      <c r="M429" s="39">
        <f t="shared" si="27"/>
        <v>100</v>
      </c>
    </row>
    <row r="430" spans="1:13" ht="22.5" x14ac:dyDescent="0.2">
      <c r="A430" s="51" t="s">
        <v>1045</v>
      </c>
      <c r="B430" s="52" t="s">
        <v>1046</v>
      </c>
      <c r="C430" s="53">
        <v>3442017420</v>
      </c>
      <c r="D430" s="53">
        <v>3442017420</v>
      </c>
      <c r="E430" s="53">
        <v>3323486000</v>
      </c>
      <c r="F430" s="53">
        <v>118531420</v>
      </c>
      <c r="G430" s="53">
        <v>3323486000</v>
      </c>
      <c r="H430" s="57">
        <v>3323486000</v>
      </c>
      <c r="I430" s="55">
        <v>3323486000</v>
      </c>
      <c r="J430" s="62">
        <f t="shared" si="28"/>
        <v>0</v>
      </c>
      <c r="K430" s="62">
        <f t="shared" si="28"/>
        <v>0</v>
      </c>
      <c r="L430" s="38">
        <f t="shared" si="26"/>
        <v>96.556338753218739</v>
      </c>
      <c r="M430" s="39">
        <f t="shared" si="27"/>
        <v>100</v>
      </c>
    </row>
    <row r="431" spans="1:13" ht="14.25" customHeight="1" x14ac:dyDescent="0.2">
      <c r="A431" s="51" t="s">
        <v>1047</v>
      </c>
      <c r="B431" s="52" t="s">
        <v>1048</v>
      </c>
      <c r="C431" s="53">
        <v>3442017420</v>
      </c>
      <c r="D431" s="53">
        <v>3442017420</v>
      </c>
      <c r="E431" s="53">
        <v>3323486000</v>
      </c>
      <c r="F431" s="53">
        <v>118531420</v>
      </c>
      <c r="G431" s="53">
        <v>3323486000</v>
      </c>
      <c r="H431" s="57">
        <v>3323486000</v>
      </c>
      <c r="I431" s="55">
        <v>3323486000</v>
      </c>
      <c r="J431" s="62">
        <f t="shared" si="28"/>
        <v>0</v>
      </c>
      <c r="K431" s="62">
        <f t="shared" si="28"/>
        <v>0</v>
      </c>
      <c r="L431" s="38">
        <f t="shared" si="26"/>
        <v>96.556338753218739</v>
      </c>
      <c r="M431" s="39">
        <f t="shared" si="27"/>
        <v>100</v>
      </c>
    </row>
    <row r="432" spans="1:13" x14ac:dyDescent="0.2">
      <c r="A432" s="51" t="s">
        <v>1049</v>
      </c>
      <c r="B432" s="52" t="s">
        <v>203</v>
      </c>
      <c r="C432" s="53">
        <v>0</v>
      </c>
      <c r="D432" s="53">
        <v>69544501030</v>
      </c>
      <c r="E432" s="53">
        <v>21585653686</v>
      </c>
      <c r="F432" s="53">
        <v>47958847344</v>
      </c>
      <c r="G432" s="53">
        <v>21585653686</v>
      </c>
      <c r="H432" s="57">
        <v>5918503701.9399996</v>
      </c>
      <c r="I432" s="55">
        <v>5918503701.9399996</v>
      </c>
      <c r="J432" s="62">
        <f t="shared" si="28"/>
        <v>15667149984.060001</v>
      </c>
      <c r="K432" s="62">
        <f t="shared" si="28"/>
        <v>0</v>
      </c>
      <c r="L432" s="38">
        <f t="shared" si="26"/>
        <v>31.038620403198252</v>
      </c>
      <c r="M432" s="39">
        <f t="shared" si="27"/>
        <v>27.418691080820111</v>
      </c>
    </row>
    <row r="433" spans="1:13" x14ac:dyDescent="0.2">
      <c r="A433" s="51" t="s">
        <v>1050</v>
      </c>
      <c r="B433" s="52" t="s">
        <v>1051</v>
      </c>
      <c r="C433" s="53">
        <v>0</v>
      </c>
      <c r="D433" s="53">
        <v>69544501030</v>
      </c>
      <c r="E433" s="53">
        <v>21585653686</v>
      </c>
      <c r="F433" s="53">
        <v>47958847344</v>
      </c>
      <c r="G433" s="53">
        <v>21585653686</v>
      </c>
      <c r="H433" s="57">
        <v>5918503701.9399996</v>
      </c>
      <c r="I433" s="55">
        <v>5918503701.9399996</v>
      </c>
      <c r="J433" s="62">
        <f t="shared" si="28"/>
        <v>15667149984.060001</v>
      </c>
      <c r="K433" s="62">
        <f t="shared" si="28"/>
        <v>0</v>
      </c>
      <c r="L433" s="38">
        <f t="shared" si="26"/>
        <v>31.038620403198252</v>
      </c>
      <c r="M433" s="39">
        <f t="shared" si="27"/>
        <v>27.418691080820111</v>
      </c>
    </row>
    <row r="434" spans="1:13" ht="22.5" x14ac:dyDescent="0.2">
      <c r="A434" s="51" t="s">
        <v>1052</v>
      </c>
      <c r="B434" s="52" t="s">
        <v>207</v>
      </c>
      <c r="C434" s="53">
        <v>0</v>
      </c>
      <c r="D434" s="53">
        <v>69544501030</v>
      </c>
      <c r="E434" s="53">
        <v>21585653686</v>
      </c>
      <c r="F434" s="53">
        <v>47958847344</v>
      </c>
      <c r="G434" s="53">
        <v>21585653686</v>
      </c>
      <c r="H434" s="57">
        <v>5918503701.9399996</v>
      </c>
      <c r="I434" s="55">
        <v>5918503701.9399996</v>
      </c>
      <c r="J434" s="62">
        <f t="shared" si="28"/>
        <v>15667149984.060001</v>
      </c>
      <c r="K434" s="62">
        <f t="shared" si="28"/>
        <v>0</v>
      </c>
      <c r="L434" s="38">
        <f t="shared" si="26"/>
        <v>31.038620403198252</v>
      </c>
      <c r="M434" s="39">
        <f t="shared" si="27"/>
        <v>27.418691080820111</v>
      </c>
    </row>
    <row r="435" spans="1:13" ht="22.5" x14ac:dyDescent="0.2">
      <c r="A435" s="51" t="s">
        <v>1053</v>
      </c>
      <c r="B435" s="52" t="s">
        <v>1054</v>
      </c>
      <c r="C435" s="53">
        <v>0</v>
      </c>
      <c r="D435" s="53">
        <v>1854250000</v>
      </c>
      <c r="E435" s="53">
        <v>563750000</v>
      </c>
      <c r="F435" s="53">
        <v>1290500000</v>
      </c>
      <c r="G435" s="53">
        <v>563750000</v>
      </c>
      <c r="H435" s="57">
        <v>473750000</v>
      </c>
      <c r="I435" s="55">
        <v>473750000</v>
      </c>
      <c r="J435" s="62">
        <f t="shared" si="28"/>
        <v>90000000</v>
      </c>
      <c r="K435" s="62">
        <f t="shared" si="28"/>
        <v>0</v>
      </c>
      <c r="L435" s="38">
        <f t="shared" si="26"/>
        <v>30.403127949305649</v>
      </c>
      <c r="M435" s="39">
        <f t="shared" si="27"/>
        <v>84.035476718403544</v>
      </c>
    </row>
    <row r="436" spans="1:13" ht="45" x14ac:dyDescent="0.2">
      <c r="A436" s="51" t="s">
        <v>1055</v>
      </c>
      <c r="B436" s="52" t="s">
        <v>211</v>
      </c>
      <c r="C436" s="53">
        <v>0</v>
      </c>
      <c r="D436" s="53">
        <v>2346969202</v>
      </c>
      <c r="E436" s="53">
        <v>905487303</v>
      </c>
      <c r="F436" s="53">
        <v>1441481899</v>
      </c>
      <c r="G436" s="53">
        <v>905487303</v>
      </c>
      <c r="H436" s="57">
        <v>334723431</v>
      </c>
      <c r="I436" s="55">
        <v>334723431</v>
      </c>
      <c r="J436" s="62">
        <f t="shared" si="28"/>
        <v>570763872</v>
      </c>
      <c r="K436" s="62">
        <f t="shared" si="28"/>
        <v>0</v>
      </c>
      <c r="L436" s="38">
        <f t="shared" si="26"/>
        <v>38.581132731881496</v>
      </c>
      <c r="M436" s="39">
        <f t="shared" si="27"/>
        <v>36.966109838428075</v>
      </c>
    </row>
    <row r="437" spans="1:13" ht="56.25" x14ac:dyDescent="0.2">
      <c r="A437" s="51" t="s">
        <v>1056</v>
      </c>
      <c r="B437" s="52" t="s">
        <v>213</v>
      </c>
      <c r="C437" s="53">
        <v>0</v>
      </c>
      <c r="D437" s="53">
        <v>3029257024</v>
      </c>
      <c r="E437" s="53">
        <v>2950076367</v>
      </c>
      <c r="F437" s="53">
        <v>79180657</v>
      </c>
      <c r="G437" s="53">
        <v>2950076367</v>
      </c>
      <c r="H437" s="57">
        <v>1198274773</v>
      </c>
      <c r="I437" s="55">
        <v>1198274773</v>
      </c>
      <c r="J437" s="62">
        <f t="shared" si="28"/>
        <v>1751801594</v>
      </c>
      <c r="K437" s="62">
        <f t="shared" si="28"/>
        <v>0</v>
      </c>
      <c r="L437" s="38">
        <f t="shared" si="26"/>
        <v>97.386136060008354</v>
      </c>
      <c r="M437" s="39">
        <f t="shared" si="27"/>
        <v>40.618432336331452</v>
      </c>
    </row>
    <row r="438" spans="1:13" ht="67.5" x14ac:dyDescent="0.2">
      <c r="A438" s="51" t="s">
        <v>1057</v>
      </c>
      <c r="B438" s="52" t="s">
        <v>215</v>
      </c>
      <c r="C438" s="53">
        <v>0</v>
      </c>
      <c r="D438" s="53">
        <v>1999833255</v>
      </c>
      <c r="E438" s="53">
        <v>1344250099</v>
      </c>
      <c r="F438" s="53">
        <v>655583156</v>
      </c>
      <c r="G438" s="53">
        <v>1344250099</v>
      </c>
      <c r="H438" s="57">
        <v>463092787</v>
      </c>
      <c r="I438" s="55">
        <v>463092787</v>
      </c>
      <c r="J438" s="62">
        <f t="shared" si="28"/>
        <v>881157312</v>
      </c>
      <c r="K438" s="62">
        <f t="shared" si="28"/>
        <v>0</v>
      </c>
      <c r="L438" s="38">
        <f t="shared" si="26"/>
        <v>67.218109091800258</v>
      </c>
      <c r="M438" s="39">
        <f t="shared" si="27"/>
        <v>34.449897927811122</v>
      </c>
    </row>
    <row r="439" spans="1:13" ht="45" x14ac:dyDescent="0.2">
      <c r="A439" s="51" t="s">
        <v>1058</v>
      </c>
      <c r="B439" s="52" t="s">
        <v>217</v>
      </c>
      <c r="C439" s="53">
        <v>0</v>
      </c>
      <c r="D439" s="53">
        <v>1996235775</v>
      </c>
      <c r="E439" s="53">
        <v>0</v>
      </c>
      <c r="F439" s="53">
        <v>1996235775</v>
      </c>
      <c r="G439" s="53">
        <v>0</v>
      </c>
      <c r="H439" s="57">
        <v>0</v>
      </c>
      <c r="I439" s="55">
        <v>0</v>
      </c>
      <c r="J439" s="62">
        <f t="shared" si="28"/>
        <v>0</v>
      </c>
      <c r="K439" s="62">
        <f t="shared" si="28"/>
        <v>0</v>
      </c>
      <c r="L439" s="38">
        <f t="shared" si="26"/>
        <v>0</v>
      </c>
      <c r="M439" s="39" t="e">
        <f t="shared" si="27"/>
        <v>#DIV/0!</v>
      </c>
    </row>
    <row r="440" spans="1:13" ht="56.25" x14ac:dyDescent="0.2">
      <c r="A440" s="51" t="s">
        <v>1059</v>
      </c>
      <c r="B440" s="52" t="s">
        <v>219</v>
      </c>
      <c r="C440" s="53">
        <v>0</v>
      </c>
      <c r="D440" s="53">
        <v>1965943316</v>
      </c>
      <c r="E440" s="53">
        <v>1965943316</v>
      </c>
      <c r="F440" s="53">
        <v>0</v>
      </c>
      <c r="G440" s="53">
        <v>1965943316</v>
      </c>
      <c r="H440" s="57">
        <v>0</v>
      </c>
      <c r="I440" s="55">
        <v>0</v>
      </c>
      <c r="J440" s="62">
        <f t="shared" si="28"/>
        <v>1965943316</v>
      </c>
      <c r="K440" s="62">
        <f t="shared" si="28"/>
        <v>0</v>
      </c>
      <c r="L440" s="38">
        <f t="shared" si="26"/>
        <v>100</v>
      </c>
      <c r="M440" s="39">
        <f t="shared" si="27"/>
        <v>0</v>
      </c>
    </row>
    <row r="441" spans="1:13" ht="67.5" x14ac:dyDescent="0.2">
      <c r="A441" s="51" t="s">
        <v>1060</v>
      </c>
      <c r="B441" s="52" t="s">
        <v>221</v>
      </c>
      <c r="C441" s="53">
        <v>0</v>
      </c>
      <c r="D441" s="53">
        <v>1999112639</v>
      </c>
      <c r="E441" s="53">
        <v>390968460</v>
      </c>
      <c r="F441" s="53">
        <v>1608144179</v>
      </c>
      <c r="G441" s="53">
        <v>390968460</v>
      </c>
      <c r="H441" s="57">
        <v>13862453</v>
      </c>
      <c r="I441" s="55">
        <v>13862453</v>
      </c>
      <c r="J441" s="62">
        <f t="shared" si="28"/>
        <v>377106007</v>
      </c>
      <c r="K441" s="62">
        <f t="shared" si="28"/>
        <v>0</v>
      </c>
      <c r="L441" s="38">
        <f t="shared" si="26"/>
        <v>19.557100103952671</v>
      </c>
      <c r="M441" s="39">
        <f t="shared" si="27"/>
        <v>3.5456704103446093</v>
      </c>
    </row>
    <row r="442" spans="1:13" ht="67.5" customHeight="1" x14ac:dyDescent="0.2">
      <c r="A442" s="51" t="s">
        <v>1061</v>
      </c>
      <c r="B442" s="52" t="s">
        <v>223</v>
      </c>
      <c r="C442" s="53">
        <v>0</v>
      </c>
      <c r="D442" s="53">
        <v>1998157619</v>
      </c>
      <c r="E442" s="53">
        <v>19220000</v>
      </c>
      <c r="F442" s="53">
        <v>1978937619</v>
      </c>
      <c r="G442" s="53">
        <v>19220000</v>
      </c>
      <c r="H442" s="57">
        <v>0</v>
      </c>
      <c r="I442" s="55">
        <v>0</v>
      </c>
      <c r="J442" s="62">
        <f t="shared" si="28"/>
        <v>19220000</v>
      </c>
      <c r="K442" s="62">
        <f t="shared" si="28"/>
        <v>0</v>
      </c>
      <c r="L442" s="38">
        <f t="shared" si="26"/>
        <v>0.96188608031927236</v>
      </c>
      <c r="M442" s="39">
        <f t="shared" si="27"/>
        <v>0</v>
      </c>
    </row>
    <row r="443" spans="1:13" ht="101.25" x14ac:dyDescent="0.2">
      <c r="A443" s="51" t="s">
        <v>1062</v>
      </c>
      <c r="B443" s="52" t="s">
        <v>225</v>
      </c>
      <c r="C443" s="53">
        <v>0</v>
      </c>
      <c r="D443" s="53">
        <v>374921465</v>
      </c>
      <c r="E443" s="53">
        <v>79704424</v>
      </c>
      <c r="F443" s="53">
        <v>295217041</v>
      </c>
      <c r="G443" s="53">
        <v>79704424</v>
      </c>
      <c r="H443" s="57">
        <v>1921018</v>
      </c>
      <c r="I443" s="55">
        <v>1921018</v>
      </c>
      <c r="J443" s="62">
        <f t="shared" si="28"/>
        <v>77783406</v>
      </c>
      <c r="K443" s="62">
        <f t="shared" si="28"/>
        <v>0</v>
      </c>
      <c r="L443" s="38">
        <f t="shared" si="26"/>
        <v>21.258965260898037</v>
      </c>
      <c r="M443" s="39">
        <f t="shared" si="27"/>
        <v>2.4101773823746595</v>
      </c>
    </row>
    <row r="444" spans="1:13" ht="78.75" x14ac:dyDescent="0.2">
      <c r="A444" s="51" t="s">
        <v>1063</v>
      </c>
      <c r="B444" s="52" t="s">
        <v>227</v>
      </c>
      <c r="C444" s="53">
        <v>0</v>
      </c>
      <c r="D444" s="53">
        <v>9089375640</v>
      </c>
      <c r="E444" s="53">
        <v>8633170861</v>
      </c>
      <c r="F444" s="53">
        <v>456204779</v>
      </c>
      <c r="G444" s="53">
        <v>8633170861</v>
      </c>
      <c r="H444" s="57">
        <v>3074219935.9400001</v>
      </c>
      <c r="I444" s="55">
        <v>3074219935.9400001</v>
      </c>
      <c r="J444" s="62">
        <f t="shared" si="28"/>
        <v>5558950925.0599995</v>
      </c>
      <c r="K444" s="62">
        <f t="shared" si="28"/>
        <v>0</v>
      </c>
      <c r="L444" s="38">
        <f t="shared" si="26"/>
        <v>94.980900811356491</v>
      </c>
      <c r="M444" s="39">
        <f t="shared" si="27"/>
        <v>35.609395266664585</v>
      </c>
    </row>
    <row r="445" spans="1:13" ht="67.5" x14ac:dyDescent="0.2">
      <c r="A445" s="51" t="s">
        <v>1064</v>
      </c>
      <c r="B445" s="52" t="s">
        <v>229</v>
      </c>
      <c r="C445" s="53">
        <v>0</v>
      </c>
      <c r="D445" s="53">
        <v>13692943309</v>
      </c>
      <c r="E445" s="53">
        <v>2381323713</v>
      </c>
      <c r="F445" s="53">
        <v>11311619596</v>
      </c>
      <c r="G445" s="53">
        <v>2381323713</v>
      </c>
      <c r="H445" s="57">
        <v>261109817</v>
      </c>
      <c r="I445" s="55">
        <v>261109817</v>
      </c>
      <c r="J445" s="62">
        <f t="shared" si="28"/>
        <v>2120213896</v>
      </c>
      <c r="K445" s="62">
        <f t="shared" si="28"/>
        <v>0</v>
      </c>
      <c r="L445" s="38">
        <f t="shared" si="26"/>
        <v>17.390882728878463</v>
      </c>
      <c r="M445" s="39">
        <f t="shared" si="27"/>
        <v>10.964902233768669</v>
      </c>
    </row>
    <row r="446" spans="1:13" ht="45" x14ac:dyDescent="0.2">
      <c r="A446" s="51" t="s">
        <v>1065</v>
      </c>
      <c r="B446" s="52" t="s">
        <v>231</v>
      </c>
      <c r="C446" s="53">
        <v>0</v>
      </c>
      <c r="D446" s="53">
        <v>2750000000</v>
      </c>
      <c r="E446" s="53">
        <v>90200000</v>
      </c>
      <c r="F446" s="53">
        <v>2659800000</v>
      </c>
      <c r="G446" s="53">
        <v>90200000</v>
      </c>
      <c r="H446" s="57">
        <v>0</v>
      </c>
      <c r="I446" s="55">
        <v>0</v>
      </c>
      <c r="J446" s="62">
        <f t="shared" si="28"/>
        <v>90200000</v>
      </c>
      <c r="K446" s="62">
        <f t="shared" si="28"/>
        <v>0</v>
      </c>
      <c r="L446" s="38">
        <f t="shared" si="26"/>
        <v>3.2800000000000002</v>
      </c>
      <c r="M446" s="39">
        <f t="shared" si="27"/>
        <v>0</v>
      </c>
    </row>
    <row r="447" spans="1:13" ht="92.25" customHeight="1" x14ac:dyDescent="0.2">
      <c r="A447" s="51" t="s">
        <v>1066</v>
      </c>
      <c r="B447" s="52" t="s">
        <v>1067</v>
      </c>
      <c r="C447" s="53">
        <v>0</v>
      </c>
      <c r="D447" s="53">
        <v>14999477266</v>
      </c>
      <c r="E447" s="53">
        <v>357894032</v>
      </c>
      <c r="F447" s="53">
        <v>14641583234</v>
      </c>
      <c r="G447" s="53">
        <v>357894032</v>
      </c>
      <c r="H447" s="57">
        <v>0</v>
      </c>
      <c r="I447" s="55">
        <v>0</v>
      </c>
      <c r="J447" s="62">
        <f t="shared" si="28"/>
        <v>357894032</v>
      </c>
      <c r="K447" s="62">
        <f t="shared" si="28"/>
        <v>0</v>
      </c>
      <c r="L447" s="38">
        <f t="shared" si="26"/>
        <v>2.3860433643994696</v>
      </c>
      <c r="M447" s="39">
        <f t="shared" si="27"/>
        <v>0</v>
      </c>
    </row>
    <row r="448" spans="1:13" ht="101.25" x14ac:dyDescent="0.2">
      <c r="A448" s="51" t="s">
        <v>1068</v>
      </c>
      <c r="B448" s="52" t="s">
        <v>235</v>
      </c>
      <c r="C448" s="53">
        <v>0</v>
      </c>
      <c r="D448" s="53">
        <v>6507575146</v>
      </c>
      <c r="E448" s="53">
        <v>87218496</v>
      </c>
      <c r="F448" s="53">
        <v>6420356650</v>
      </c>
      <c r="G448" s="53">
        <v>87218496</v>
      </c>
      <c r="H448" s="57">
        <v>0</v>
      </c>
      <c r="I448" s="55">
        <v>0</v>
      </c>
      <c r="J448" s="62">
        <f t="shared" si="28"/>
        <v>87218496</v>
      </c>
      <c r="K448" s="62">
        <f t="shared" si="28"/>
        <v>0</v>
      </c>
      <c r="L448" s="38">
        <f t="shared" si="26"/>
        <v>1.3402610656537779</v>
      </c>
      <c r="M448" s="39">
        <f t="shared" si="27"/>
        <v>0</v>
      </c>
    </row>
    <row r="449" spans="1:13" ht="90" x14ac:dyDescent="0.2">
      <c r="A449" s="51" t="s">
        <v>1069</v>
      </c>
      <c r="B449" s="52" t="s">
        <v>237</v>
      </c>
      <c r="C449" s="53">
        <v>0</v>
      </c>
      <c r="D449" s="53">
        <v>4940449374</v>
      </c>
      <c r="E449" s="53">
        <v>1816446615</v>
      </c>
      <c r="F449" s="53">
        <v>3124002759</v>
      </c>
      <c r="G449" s="53">
        <v>1816446615</v>
      </c>
      <c r="H449" s="57">
        <v>97549487</v>
      </c>
      <c r="I449" s="55">
        <v>97549487</v>
      </c>
      <c r="J449" s="62">
        <f t="shared" si="28"/>
        <v>1718897128</v>
      </c>
      <c r="K449" s="62">
        <f t="shared" si="28"/>
        <v>0</v>
      </c>
      <c r="L449" s="38">
        <f t="shared" si="26"/>
        <v>36.76682984668107</v>
      </c>
      <c r="M449" s="39">
        <f t="shared" si="27"/>
        <v>5.3703470387980543</v>
      </c>
    </row>
    <row r="453" spans="1:13" x14ac:dyDescent="0.2">
      <c r="C453" s="80" t="s">
        <v>246</v>
      </c>
      <c r="D453" s="80"/>
      <c r="J453" s="63" t="s">
        <v>252</v>
      </c>
    </row>
    <row r="454" spans="1:13" x14ac:dyDescent="0.2">
      <c r="C454" s="66" t="s">
        <v>1070</v>
      </c>
      <c r="D454" s="66"/>
      <c r="J454" s="64" t="s">
        <v>1071</v>
      </c>
    </row>
    <row r="456" spans="1:13" x14ac:dyDescent="0.2">
      <c r="C456" s="33" t="s">
        <v>247</v>
      </c>
    </row>
    <row r="457" spans="1:13" x14ac:dyDescent="0.2">
      <c r="C457" s="33" t="s">
        <v>1073</v>
      </c>
    </row>
    <row r="458" spans="1:13" x14ac:dyDescent="0.2">
      <c r="C458" s="33" t="s">
        <v>248</v>
      </c>
    </row>
  </sheetData>
  <mergeCells count="15">
    <mergeCell ref="F8:F9"/>
    <mergeCell ref="G8:G9"/>
    <mergeCell ref="A1:M6"/>
    <mergeCell ref="C453:D453"/>
    <mergeCell ref="C454:D454"/>
    <mergeCell ref="A8:A9"/>
    <mergeCell ref="B8:B9"/>
    <mergeCell ref="C8:C9"/>
    <mergeCell ref="D8:D9"/>
    <mergeCell ref="E8:E9"/>
    <mergeCell ref="H8:H9"/>
    <mergeCell ref="I8:I9"/>
    <mergeCell ref="J8:J9"/>
    <mergeCell ref="K8:K9"/>
    <mergeCell ref="L8:M8"/>
  </mergeCells>
  <pageMargins left="0.7" right="0.7" top="0.75" bottom="0.75" header="0.3" footer="0.3"/>
  <pageSetup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EJEC. INGRESO CIERRE 2021</vt:lpstr>
      <vt:lpstr>EJEC. GASTOS CIERRE 2021</vt:lpstr>
      <vt:lpstr>'EJEC. INGRESO CIERRE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Andres Enrique Mendoza Vergara</cp:lastModifiedBy>
  <cp:lastPrinted>2022-02-01T17:05:08Z</cp:lastPrinted>
  <dcterms:created xsi:type="dcterms:W3CDTF">2022-01-26T14:09:38Z</dcterms:created>
  <dcterms:modified xsi:type="dcterms:W3CDTF">2022-03-09T13:18:27Z</dcterms:modified>
</cp:coreProperties>
</file>