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JULIO\"/>
    </mc:Choice>
  </mc:AlternateContent>
  <bookViews>
    <workbookView xWindow="0" yWindow="0" windowWidth="28800" windowHeight="11430"/>
  </bookViews>
  <sheets>
    <sheet name="Hoja1" sheetId="3" r:id="rId1"/>
  </sheets>
  <definedNames>
    <definedName name="_xlnm.Print_Titles" localSheetId="0">Hoja1!$7:$9</definedName>
  </definedNames>
  <calcPr calcId="162913"/>
</workbook>
</file>

<file path=xl/calcChain.xml><?xml version="1.0" encoding="utf-8"?>
<calcChain xmlns="http://schemas.openxmlformats.org/spreadsheetml/2006/main">
  <c r="L30" i="3" l="1"/>
  <c r="L31" i="3"/>
  <c r="L32" i="3"/>
  <c r="L33" i="3"/>
  <c r="L34" i="3"/>
  <c r="L36" i="3"/>
  <c r="L38" i="3"/>
  <c r="L40" i="3"/>
  <c r="L41" i="3"/>
  <c r="L42" i="3"/>
  <c r="L43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4" i="3"/>
  <c r="L65" i="3"/>
  <c r="L67" i="3"/>
  <c r="L68" i="3"/>
  <c r="L70" i="3"/>
  <c r="L71" i="3"/>
  <c r="L73" i="3"/>
  <c r="L74" i="3"/>
  <c r="L75" i="3"/>
  <c r="L76" i="3"/>
  <c r="L82" i="3"/>
  <c r="L83" i="3"/>
  <c r="L84" i="3"/>
  <c r="L89" i="3"/>
  <c r="L91" i="3"/>
  <c r="L93" i="3"/>
  <c r="L94" i="3"/>
  <c r="L95" i="3"/>
  <c r="L96" i="3"/>
  <c r="L97" i="3"/>
  <c r="L98" i="3"/>
  <c r="L99" i="3"/>
  <c r="L100" i="3"/>
  <c r="L105" i="3"/>
  <c r="L106" i="3"/>
  <c r="L107" i="3"/>
  <c r="L108" i="3"/>
  <c r="L109" i="3"/>
  <c r="L112" i="3"/>
  <c r="L115" i="3"/>
  <c r="L116" i="3"/>
  <c r="L117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3" i="3"/>
  <c r="L134" i="3"/>
  <c r="L135" i="3"/>
  <c r="L138" i="3"/>
  <c r="L139" i="3"/>
  <c r="L140" i="3"/>
  <c r="L141" i="3"/>
  <c r="L142" i="3"/>
  <c r="L143" i="3"/>
  <c r="L144" i="3"/>
  <c r="L145" i="3"/>
  <c r="L146" i="3"/>
  <c r="L147" i="3"/>
  <c r="L148" i="3"/>
  <c r="L151" i="3"/>
  <c r="L152" i="3"/>
  <c r="L153" i="3"/>
  <c r="L154" i="3"/>
  <c r="L159" i="3"/>
  <c r="L160" i="3"/>
  <c r="L161" i="3"/>
  <c r="L162" i="3"/>
  <c r="L163" i="3"/>
  <c r="L164" i="3"/>
  <c r="L165" i="3"/>
  <c r="L166" i="3"/>
  <c r="L168" i="3"/>
  <c r="L169" i="3"/>
  <c r="L170" i="3"/>
  <c r="L171" i="3"/>
  <c r="L172" i="3"/>
  <c r="L176" i="3"/>
  <c r="L177" i="3"/>
  <c r="L179" i="3"/>
  <c r="L180" i="3"/>
  <c r="L181" i="3"/>
  <c r="L182" i="3"/>
  <c r="L183" i="3"/>
  <c r="L184" i="3"/>
  <c r="L185" i="3"/>
  <c r="L186" i="3"/>
  <c r="L188" i="3"/>
  <c r="L189" i="3"/>
  <c r="L190" i="3"/>
  <c r="L191" i="3"/>
  <c r="L192" i="3"/>
  <c r="L193" i="3"/>
  <c r="L194" i="3"/>
  <c r="L195" i="3"/>
  <c r="L196" i="3"/>
  <c r="L197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5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5" i="3"/>
  <c r="L246" i="3"/>
  <c r="L247" i="3"/>
  <c r="L258" i="3"/>
  <c r="L259" i="3"/>
  <c r="L260" i="3"/>
  <c r="L261" i="3"/>
  <c r="L262" i="3"/>
  <c r="L263" i="3"/>
  <c r="K30" i="3"/>
  <c r="K31" i="3"/>
  <c r="K32" i="3"/>
  <c r="K33" i="3"/>
  <c r="K34" i="3"/>
  <c r="K36" i="3"/>
  <c r="K38" i="3"/>
  <c r="K40" i="3"/>
  <c r="K41" i="3"/>
  <c r="K42" i="3"/>
  <c r="K43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4" i="3"/>
  <c r="K65" i="3"/>
  <c r="K67" i="3"/>
  <c r="K68" i="3"/>
  <c r="K70" i="3"/>
  <c r="K71" i="3"/>
  <c r="K73" i="3"/>
  <c r="K74" i="3"/>
  <c r="K75" i="3"/>
  <c r="K76" i="3"/>
  <c r="K82" i="3"/>
  <c r="K83" i="3"/>
  <c r="K84" i="3"/>
  <c r="K85" i="3"/>
  <c r="K88" i="3"/>
  <c r="K89" i="3"/>
  <c r="K91" i="3"/>
  <c r="K93" i="3"/>
  <c r="K94" i="3"/>
  <c r="K95" i="3"/>
  <c r="K96" i="3"/>
  <c r="K97" i="3"/>
  <c r="K98" i="3"/>
  <c r="K99" i="3"/>
  <c r="K100" i="3"/>
  <c r="K105" i="3"/>
  <c r="K106" i="3"/>
  <c r="K107" i="3"/>
  <c r="K108" i="3"/>
  <c r="K109" i="3"/>
  <c r="K112" i="3"/>
  <c r="K114" i="3"/>
  <c r="K115" i="3"/>
  <c r="K116" i="3"/>
  <c r="K117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3" i="3"/>
  <c r="K134" i="3"/>
  <c r="K135" i="3"/>
  <c r="K138" i="3"/>
  <c r="K139" i="3"/>
  <c r="K140" i="3"/>
  <c r="K141" i="3"/>
  <c r="K142" i="3"/>
  <c r="K143" i="3"/>
  <c r="K144" i="3"/>
  <c r="K145" i="3"/>
  <c r="K146" i="3"/>
  <c r="K147" i="3"/>
  <c r="K148" i="3"/>
  <c r="K151" i="3"/>
  <c r="K152" i="3"/>
  <c r="K153" i="3"/>
  <c r="K154" i="3"/>
  <c r="K159" i="3"/>
  <c r="K160" i="3"/>
  <c r="K161" i="3"/>
  <c r="K162" i="3"/>
  <c r="K163" i="3"/>
  <c r="K164" i="3"/>
  <c r="K165" i="3"/>
  <c r="K166" i="3"/>
  <c r="K168" i="3"/>
  <c r="K169" i="3"/>
  <c r="K170" i="3"/>
  <c r="K171" i="3"/>
  <c r="K172" i="3"/>
  <c r="K173" i="3"/>
  <c r="K176" i="3"/>
  <c r="K177" i="3"/>
  <c r="K179" i="3"/>
  <c r="K180" i="3"/>
  <c r="K181" i="3"/>
  <c r="K182" i="3"/>
  <c r="K183" i="3"/>
  <c r="K184" i="3"/>
  <c r="K185" i="3"/>
  <c r="K186" i="3"/>
  <c r="K188" i="3"/>
  <c r="K189" i="3"/>
  <c r="K190" i="3"/>
  <c r="K191" i="3"/>
  <c r="K192" i="3"/>
  <c r="K193" i="3"/>
  <c r="K194" i="3"/>
  <c r="K195" i="3"/>
  <c r="K196" i="3"/>
  <c r="K197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9" i="3"/>
  <c r="K250" i="3"/>
  <c r="K251" i="3"/>
  <c r="K258" i="3"/>
  <c r="K259" i="3"/>
  <c r="K260" i="3"/>
  <c r="K261" i="3"/>
  <c r="K262" i="3"/>
  <c r="K263" i="3"/>
  <c r="K264" i="3"/>
  <c r="K270" i="3"/>
  <c r="K271" i="3"/>
  <c r="J30" i="3"/>
  <c r="J31" i="3"/>
  <c r="J32" i="3"/>
  <c r="J33" i="3"/>
  <c r="J34" i="3"/>
  <c r="J36" i="3"/>
  <c r="J38" i="3"/>
  <c r="J40" i="3"/>
  <c r="J41" i="3"/>
  <c r="J42" i="3"/>
  <c r="J43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3" i="3"/>
  <c r="J74" i="3"/>
  <c r="J75" i="3"/>
  <c r="J76" i="3"/>
  <c r="J77" i="3"/>
  <c r="J80" i="3"/>
  <c r="J81" i="3"/>
  <c r="J82" i="3"/>
  <c r="J83" i="3"/>
  <c r="J84" i="3"/>
  <c r="J85" i="3"/>
  <c r="J86" i="3"/>
  <c r="J88" i="3"/>
  <c r="J89" i="3"/>
  <c r="J91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2" i="3"/>
  <c r="J114" i="3"/>
  <c r="J115" i="3"/>
  <c r="J116" i="3"/>
  <c r="J117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3" i="3"/>
  <c r="J134" i="3"/>
  <c r="J135" i="3"/>
  <c r="J138" i="3"/>
  <c r="J139" i="3"/>
  <c r="J140" i="3"/>
  <c r="J141" i="3"/>
  <c r="J142" i="3"/>
  <c r="J143" i="3"/>
  <c r="J144" i="3"/>
  <c r="J145" i="3"/>
  <c r="J146" i="3"/>
  <c r="J147" i="3"/>
  <c r="J148" i="3"/>
  <c r="J151" i="3"/>
  <c r="J152" i="3"/>
  <c r="J153" i="3"/>
  <c r="J154" i="3"/>
  <c r="J159" i="3"/>
  <c r="J160" i="3"/>
  <c r="J161" i="3"/>
  <c r="J162" i="3"/>
  <c r="J163" i="3"/>
  <c r="J164" i="3"/>
  <c r="J165" i="3"/>
  <c r="J166" i="3"/>
  <c r="J168" i="3"/>
  <c r="J169" i="3"/>
  <c r="J170" i="3"/>
  <c r="J171" i="3"/>
  <c r="J172" i="3"/>
  <c r="J173" i="3"/>
  <c r="J174" i="3"/>
  <c r="J175" i="3"/>
  <c r="J176" i="3"/>
  <c r="J177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9" i="3"/>
  <c r="J250" i="3"/>
  <c r="J251" i="3"/>
  <c r="J258" i="3"/>
  <c r="J259" i="3"/>
  <c r="J260" i="3"/>
  <c r="J261" i="3"/>
  <c r="J262" i="3"/>
  <c r="J263" i="3"/>
  <c r="J264" i="3"/>
  <c r="J270" i="3"/>
  <c r="J27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6" i="3"/>
  <c r="I47" i="3"/>
  <c r="I48" i="3"/>
  <c r="I49" i="3"/>
  <c r="I50" i="3"/>
  <c r="I52" i="3"/>
  <c r="I53" i="3"/>
  <c r="I54" i="3"/>
  <c r="I55" i="3"/>
  <c r="I56" i="3"/>
  <c r="I57" i="3"/>
  <c r="I58" i="3"/>
  <c r="I61" i="3"/>
  <c r="I63" i="3"/>
  <c r="I64" i="3"/>
  <c r="I65" i="3"/>
  <c r="I66" i="3"/>
  <c r="I67" i="3"/>
  <c r="I68" i="3"/>
  <c r="I69" i="3"/>
  <c r="I71" i="3"/>
  <c r="I72" i="3"/>
  <c r="I74" i="3"/>
  <c r="I75" i="3"/>
  <c r="I79" i="3"/>
  <c r="I81" i="3"/>
  <c r="I84" i="3"/>
  <c r="I86" i="3"/>
  <c r="I87" i="3"/>
  <c r="I88" i="3"/>
  <c r="I90" i="3"/>
  <c r="I91" i="3"/>
  <c r="I92" i="3"/>
  <c r="I94" i="3"/>
  <c r="I98" i="3"/>
  <c r="I100" i="3"/>
  <c r="I104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4" i="3"/>
  <c r="I125" i="3"/>
  <c r="I126" i="3"/>
  <c r="I127" i="3"/>
  <c r="I128" i="3"/>
  <c r="I129" i="3"/>
  <c r="I130" i="3"/>
  <c r="I132" i="3"/>
  <c r="I134" i="3"/>
  <c r="I135" i="3"/>
  <c r="I136" i="3"/>
  <c r="I137" i="3"/>
  <c r="I138" i="3"/>
  <c r="I139" i="3"/>
  <c r="I140" i="3"/>
  <c r="I142" i="3"/>
  <c r="I143" i="3"/>
  <c r="I144" i="3"/>
  <c r="I148" i="3"/>
  <c r="I150" i="3"/>
  <c r="I153" i="3"/>
  <c r="I154" i="3"/>
  <c r="I155" i="3"/>
  <c r="I158" i="3"/>
  <c r="I163" i="3"/>
  <c r="I166" i="3"/>
  <c r="I167" i="3"/>
  <c r="I168" i="3"/>
  <c r="I169" i="3"/>
  <c r="I170" i="3"/>
  <c r="I171" i="3"/>
  <c r="I172" i="3"/>
  <c r="I173" i="3"/>
  <c r="I175" i="3"/>
  <c r="I178" i="3"/>
  <c r="I179" i="3"/>
  <c r="I180" i="3"/>
  <c r="I184" i="3"/>
  <c r="I185" i="3"/>
  <c r="I186" i="3"/>
  <c r="I187" i="3"/>
  <c r="I190" i="3"/>
  <c r="I191" i="3"/>
  <c r="I192" i="3"/>
  <c r="I193" i="3"/>
  <c r="I195" i="3"/>
  <c r="I196" i="3"/>
  <c r="I197" i="3"/>
  <c r="I198" i="3"/>
  <c r="I199" i="3"/>
  <c r="I200" i="3"/>
  <c r="I201" i="3"/>
  <c r="I205" i="3"/>
  <c r="I206" i="3"/>
  <c r="I207" i="3"/>
  <c r="I208" i="3"/>
  <c r="I209" i="3"/>
  <c r="I214" i="3"/>
  <c r="I217" i="3"/>
  <c r="I218" i="3"/>
  <c r="I220" i="3"/>
  <c r="I221" i="3"/>
  <c r="I224" i="3"/>
  <c r="I225" i="3"/>
  <c r="I226" i="3"/>
  <c r="I228" i="3"/>
  <c r="I232" i="3"/>
  <c r="I235" i="3"/>
  <c r="I236" i="3"/>
  <c r="I238" i="3"/>
  <c r="I239" i="3"/>
  <c r="I240" i="3"/>
  <c r="I243" i="3"/>
  <c r="I244" i="3"/>
  <c r="I245" i="3"/>
  <c r="I246" i="3"/>
  <c r="I247" i="3"/>
  <c r="I248" i="3"/>
  <c r="I250" i="3"/>
  <c r="I251" i="3"/>
  <c r="I252" i="3"/>
  <c r="I257" i="3"/>
  <c r="I261" i="3"/>
  <c r="I262" i="3"/>
  <c r="I263" i="3"/>
  <c r="I264" i="3"/>
  <c r="I265" i="3"/>
  <c r="I266" i="3"/>
  <c r="I267" i="3"/>
  <c r="I268" i="3"/>
  <c r="I269" i="3"/>
  <c r="I270" i="3"/>
  <c r="I271" i="3"/>
  <c r="L10" i="3"/>
  <c r="K10" i="3"/>
  <c r="J10" i="3"/>
  <c r="I10" i="3"/>
  <c r="H15" i="3"/>
  <c r="G15" i="3"/>
  <c r="F15" i="3"/>
  <c r="E15" i="3"/>
  <c r="H18" i="3"/>
  <c r="G18" i="3"/>
  <c r="F18" i="3"/>
  <c r="E18" i="3"/>
  <c r="H19" i="3"/>
  <c r="G19" i="3"/>
  <c r="F19" i="3"/>
  <c r="E19" i="3"/>
  <c r="H20" i="3"/>
  <c r="L20" i="3" s="1"/>
  <c r="G20" i="3"/>
  <c r="F20" i="3"/>
  <c r="E20" i="3"/>
  <c r="D15" i="3"/>
  <c r="D18" i="3"/>
  <c r="H24" i="3"/>
  <c r="H12" i="3" s="1"/>
  <c r="G24" i="3"/>
  <c r="F24" i="3"/>
  <c r="J24" i="3" s="1"/>
  <c r="E24" i="3"/>
  <c r="E12" i="3" s="1"/>
  <c r="H25" i="3"/>
  <c r="G25" i="3"/>
  <c r="G14" i="3" s="1"/>
  <c r="F25" i="3"/>
  <c r="F14" i="3" s="1"/>
  <c r="E25" i="3"/>
  <c r="H26" i="3"/>
  <c r="H16" i="3" s="1"/>
  <c r="G26" i="3"/>
  <c r="F26" i="3"/>
  <c r="J26" i="3" s="1"/>
  <c r="E26" i="3"/>
  <c r="H27" i="3"/>
  <c r="H17" i="3" s="1"/>
  <c r="G27" i="3"/>
  <c r="G17" i="3" s="1"/>
  <c r="F27" i="3"/>
  <c r="F17" i="3" s="1"/>
  <c r="E27" i="3"/>
  <c r="E17" i="3" s="1"/>
  <c r="H28" i="3"/>
  <c r="G28" i="3"/>
  <c r="G13" i="3" s="1"/>
  <c r="F28" i="3"/>
  <c r="F13" i="3" s="1"/>
  <c r="E28" i="3"/>
  <c r="K26" i="3" l="1"/>
  <c r="L25" i="3"/>
  <c r="L24" i="3"/>
  <c r="K20" i="3"/>
  <c r="H14" i="3"/>
  <c r="L14" i="3" s="1"/>
  <c r="L28" i="3"/>
  <c r="L26" i="3"/>
  <c r="J20" i="3"/>
  <c r="H13" i="3"/>
  <c r="L13" i="3" s="1"/>
  <c r="J17" i="3"/>
  <c r="K13" i="3"/>
  <c r="K14" i="3"/>
  <c r="L12" i="3"/>
  <c r="K25" i="3"/>
  <c r="G22" i="3"/>
  <c r="E16" i="3"/>
  <c r="E14" i="3"/>
  <c r="J14" i="3" s="1"/>
  <c r="E13" i="3"/>
  <c r="J28" i="3"/>
  <c r="K24" i="3"/>
  <c r="H11" i="3"/>
  <c r="J25" i="3"/>
  <c r="F16" i="3"/>
  <c r="J27" i="3"/>
  <c r="K28" i="3"/>
  <c r="F22" i="3"/>
  <c r="H22" i="3"/>
  <c r="L22" i="3" s="1"/>
  <c r="F12" i="3"/>
  <c r="E22" i="3"/>
  <c r="G16" i="3"/>
  <c r="G12" i="3"/>
  <c r="K16" i="3" l="1"/>
  <c r="J22" i="3"/>
  <c r="E11" i="3"/>
  <c r="L16" i="3"/>
  <c r="J13" i="3"/>
  <c r="F11" i="3"/>
  <c r="J12" i="3"/>
  <c r="K12" i="3"/>
  <c r="G11" i="3"/>
  <c r="J16" i="3"/>
  <c r="K22" i="3"/>
  <c r="J11" i="3" l="1"/>
  <c r="K11" i="3"/>
  <c r="L11" i="3"/>
  <c r="D260" i="3" l="1"/>
  <c r="D256" i="3"/>
  <c r="D249" i="3"/>
  <c r="I249" i="3" s="1"/>
  <c r="D242" i="3"/>
  <c r="I242" i="3" s="1"/>
  <c r="D237" i="3"/>
  <c r="I237" i="3" s="1"/>
  <c r="D234" i="3"/>
  <c r="I234" i="3" s="1"/>
  <c r="D231" i="3"/>
  <c r="D227" i="3"/>
  <c r="I227" i="3" s="1"/>
  <c r="D223" i="3"/>
  <c r="D219" i="3"/>
  <c r="I219" i="3" s="1"/>
  <c r="D216" i="3"/>
  <c r="I216" i="3" s="1"/>
  <c r="D213" i="3"/>
  <c r="I213" i="3" s="1"/>
  <c r="D204" i="3"/>
  <c r="D194" i="3"/>
  <c r="I194" i="3" s="1"/>
  <c r="D189" i="3"/>
  <c r="D183" i="3"/>
  <c r="D177" i="3"/>
  <c r="D174" i="3"/>
  <c r="I174" i="3" s="1"/>
  <c r="D165" i="3"/>
  <c r="I165" i="3" s="1"/>
  <c r="D162" i="3"/>
  <c r="D157" i="3"/>
  <c r="D152" i="3"/>
  <c r="I152" i="3" s="1"/>
  <c r="D149" i="3"/>
  <c r="I149" i="3" s="1"/>
  <c r="D147" i="3"/>
  <c r="I147" i="3" s="1"/>
  <c r="D141" i="3"/>
  <c r="I141" i="3" s="1"/>
  <c r="D133" i="3"/>
  <c r="I133" i="3" s="1"/>
  <c r="D131" i="3"/>
  <c r="I131" i="3" s="1"/>
  <c r="D123" i="3"/>
  <c r="I123" i="3" s="1"/>
  <c r="D107" i="3"/>
  <c r="D103" i="3"/>
  <c r="D99" i="3"/>
  <c r="I99" i="3" s="1"/>
  <c r="D97" i="3"/>
  <c r="I97" i="3" s="1"/>
  <c r="D93" i="3"/>
  <c r="I93" i="3" s="1"/>
  <c r="D89" i="3"/>
  <c r="D85" i="3"/>
  <c r="I85" i="3" s="1"/>
  <c r="D83" i="3"/>
  <c r="I83" i="3" s="1"/>
  <c r="D80" i="3"/>
  <c r="I80" i="3" s="1"/>
  <c r="D78" i="3"/>
  <c r="I78" i="3" s="1"/>
  <c r="D73" i="3"/>
  <c r="I73" i="3" s="1"/>
  <c r="D70" i="3"/>
  <c r="I70" i="3" s="1"/>
  <c r="D62" i="3"/>
  <c r="I62" i="3" s="1"/>
  <c r="D60" i="3"/>
  <c r="I60" i="3" s="1"/>
  <c r="D51" i="3"/>
  <c r="I51" i="3" s="1"/>
  <c r="D45" i="3"/>
  <c r="I45" i="3" s="1"/>
  <c r="D31" i="3"/>
  <c r="I31" i="3" s="1"/>
  <c r="D151" i="3" l="1"/>
  <c r="I151" i="3" s="1"/>
  <c r="D164" i="3"/>
  <c r="I164" i="3" s="1"/>
  <c r="D212" i="3"/>
  <c r="I212" i="3" s="1"/>
  <c r="D82" i="3"/>
  <c r="I82" i="3" s="1"/>
  <c r="I89" i="3"/>
  <c r="D102" i="3"/>
  <c r="I103" i="3"/>
  <c r="D182" i="3"/>
  <c r="I182" i="3" s="1"/>
  <c r="I183" i="3"/>
  <c r="D156" i="3"/>
  <c r="I156" i="3" s="1"/>
  <c r="I157" i="3"/>
  <c r="D230" i="3"/>
  <c r="I230" i="3" s="1"/>
  <c r="I231" i="3"/>
  <c r="D161" i="3"/>
  <c r="I161" i="3" s="1"/>
  <c r="I162" i="3"/>
  <c r="D176" i="3"/>
  <c r="I176" i="3" s="1"/>
  <c r="I177" i="3"/>
  <c r="D203" i="3"/>
  <c r="I204" i="3"/>
  <c r="D255" i="3"/>
  <c r="I256" i="3"/>
  <c r="D222" i="3"/>
  <c r="I222" i="3" s="1"/>
  <c r="I223" i="3"/>
  <c r="D259" i="3"/>
  <c r="I260" i="3"/>
  <c r="D106" i="3"/>
  <c r="I106" i="3" s="1"/>
  <c r="I107" i="3"/>
  <c r="D188" i="3"/>
  <c r="I188" i="3" s="1"/>
  <c r="I189" i="3"/>
  <c r="D77" i="3"/>
  <c r="I77" i="3" s="1"/>
  <c r="D96" i="3"/>
  <c r="D215" i="3"/>
  <c r="D241" i="3"/>
  <c r="I241" i="3" s="1"/>
  <c r="D122" i="3"/>
  <c r="D233" i="3"/>
  <c r="I233" i="3" s="1"/>
  <c r="D59" i="3"/>
  <c r="I59" i="3" s="1"/>
  <c r="D30" i="3"/>
  <c r="D146" i="3"/>
  <c r="D160" i="3" l="1"/>
  <c r="I160" i="3" s="1"/>
  <c r="D76" i="3"/>
  <c r="D25" i="3" s="1"/>
  <c r="D24" i="3"/>
  <c r="I30" i="3"/>
  <c r="I76" i="3"/>
  <c r="D95" i="3"/>
  <c r="I96" i="3"/>
  <c r="D181" i="3"/>
  <c r="I181" i="3" s="1"/>
  <c r="D202" i="3"/>
  <c r="I202" i="3" s="1"/>
  <c r="I203" i="3"/>
  <c r="D101" i="3"/>
  <c r="I102" i="3"/>
  <c r="D145" i="3"/>
  <c r="I145" i="3" s="1"/>
  <c r="I146" i="3"/>
  <c r="D105" i="3"/>
  <c r="I122" i="3"/>
  <c r="D211" i="3"/>
  <c r="I211" i="3" s="1"/>
  <c r="I215" i="3"/>
  <c r="D258" i="3"/>
  <c r="I259" i="3"/>
  <c r="D254" i="3"/>
  <c r="I255" i="3"/>
  <c r="D229" i="3"/>
  <c r="D210" i="3" l="1"/>
  <c r="I210" i="3" s="1"/>
  <c r="I229" i="3"/>
  <c r="D20" i="3"/>
  <c r="I20" i="3" s="1"/>
  <c r="I258" i="3"/>
  <c r="D28" i="3"/>
  <c r="I105" i="3"/>
  <c r="D27" i="3"/>
  <c r="I101" i="3"/>
  <c r="D159" i="3"/>
  <c r="I159" i="3" s="1"/>
  <c r="D14" i="3"/>
  <c r="I14" i="3" s="1"/>
  <c r="I25" i="3"/>
  <c r="D253" i="3"/>
  <c r="I253" i="3" s="1"/>
  <c r="I254" i="3"/>
  <c r="D19" i="3"/>
  <c r="I19" i="3" s="1"/>
  <c r="D26" i="3"/>
  <c r="I95" i="3"/>
  <c r="D12" i="3"/>
  <c r="I24" i="3"/>
  <c r="D16" i="3" l="1"/>
  <c r="I16" i="3" s="1"/>
  <c r="I26" i="3"/>
  <c r="D17" i="3"/>
  <c r="I17" i="3" s="1"/>
  <c r="I27" i="3"/>
  <c r="I12" i="3"/>
  <c r="D13" i="3"/>
  <c r="I13" i="3" s="1"/>
  <c r="I28" i="3"/>
  <c r="D22" i="3"/>
  <c r="I22" i="3" s="1"/>
  <c r="D11" i="3" l="1"/>
  <c r="I11" i="3" s="1"/>
</calcChain>
</file>

<file path=xl/sharedStrings.xml><?xml version="1.0" encoding="utf-8"?>
<sst xmlns="http://schemas.openxmlformats.org/spreadsheetml/2006/main" count="540" uniqueCount="519">
  <si>
    <t>2</t>
  </si>
  <si>
    <t>FUNCIONAMIENTO</t>
  </si>
  <si>
    <t>210</t>
  </si>
  <si>
    <t>FUNCIONAMIENTO - NACIÓN</t>
  </si>
  <si>
    <t>2105</t>
  </si>
  <si>
    <t>GASTOS DE PERSONAL - NACIÓN</t>
  </si>
  <si>
    <t>21051</t>
  </si>
  <si>
    <t>Servicios personales asociados a la nómina - Planta (Nación)</t>
  </si>
  <si>
    <t>2105101</t>
  </si>
  <si>
    <t>Sueldo de personal asociado a nómina</t>
  </si>
  <si>
    <t>2105102</t>
  </si>
  <si>
    <t>Bonificación por servicios prestados</t>
  </si>
  <si>
    <t>2105103</t>
  </si>
  <si>
    <t>Horas extras y recargos</t>
  </si>
  <si>
    <t>2105104</t>
  </si>
  <si>
    <t>Prima de navidad</t>
  </si>
  <si>
    <t>2105105</t>
  </si>
  <si>
    <t>Prima de servicios</t>
  </si>
  <si>
    <t>2105106</t>
  </si>
  <si>
    <t>Prima de vacaciones</t>
  </si>
  <si>
    <t>2105107</t>
  </si>
  <si>
    <t>Prima técnica docentes</t>
  </si>
  <si>
    <t>2105108</t>
  </si>
  <si>
    <t>Prima técnica administrativos</t>
  </si>
  <si>
    <t>2105109</t>
  </si>
  <si>
    <t>Subsidio de alimentación</t>
  </si>
  <si>
    <t>2105110</t>
  </si>
  <si>
    <t>Subsidio familiar</t>
  </si>
  <si>
    <t>2105111</t>
  </si>
  <si>
    <t>Auxilio de transporte</t>
  </si>
  <si>
    <t>2105114</t>
  </si>
  <si>
    <t>Bonificación para docentes administrativos</t>
  </si>
  <si>
    <t>2105116</t>
  </si>
  <si>
    <t>Comisión de estudios</t>
  </si>
  <si>
    <t>21052</t>
  </si>
  <si>
    <t>Contribuciones inherentes a la nómina - Planta (Nación)</t>
  </si>
  <si>
    <t>2105201</t>
  </si>
  <si>
    <t>Aportes patronales en salud</t>
  </si>
  <si>
    <t>2105202</t>
  </si>
  <si>
    <t>Aportes patronales en pensión</t>
  </si>
  <si>
    <t>2105203</t>
  </si>
  <si>
    <t>Aportes parafiscales</t>
  </si>
  <si>
    <t>2105204</t>
  </si>
  <si>
    <t>Administradora de riesgos laborales</t>
  </si>
  <si>
    <t>2105205</t>
  </si>
  <si>
    <t>Cesantías corrientes</t>
  </si>
  <si>
    <t>21054</t>
  </si>
  <si>
    <t>Servicios personales indirectos - Nación</t>
  </si>
  <si>
    <t>2105401</t>
  </si>
  <si>
    <t>Personal de apoyo con vinculación temporal</t>
  </si>
  <si>
    <t>2105402</t>
  </si>
  <si>
    <t>Docentes Ocasionales</t>
  </si>
  <si>
    <t>2105403</t>
  </si>
  <si>
    <t>Docentes Catedráticos</t>
  </si>
  <si>
    <t>2105406</t>
  </si>
  <si>
    <t>Aprendices y becarios</t>
  </si>
  <si>
    <t>2105407</t>
  </si>
  <si>
    <t>Monitores y pasantes</t>
  </si>
  <si>
    <t>2105408</t>
  </si>
  <si>
    <t>Jornales</t>
  </si>
  <si>
    <t>2105409</t>
  </si>
  <si>
    <t>Honorarios profesionales</t>
  </si>
  <si>
    <t>2106</t>
  </si>
  <si>
    <t>GASTOS GENERALES - NACIÓN</t>
  </si>
  <si>
    <t>21061</t>
  </si>
  <si>
    <t>Adquisición de bienes</t>
  </si>
  <si>
    <t>2106101</t>
  </si>
  <si>
    <t>Materiales y suministros</t>
  </si>
  <si>
    <t>21062</t>
  </si>
  <si>
    <t>Adquisición de servicios - Nación</t>
  </si>
  <si>
    <t>2106201</t>
  </si>
  <si>
    <t>Mantenimiento de vehículos, maquinaria y equipos</t>
  </si>
  <si>
    <t>2106205</t>
  </si>
  <si>
    <t>Servicios públicos</t>
  </si>
  <si>
    <t>2106206</t>
  </si>
  <si>
    <t>Comunicaciones - Internet, redes y licenciamiento</t>
  </si>
  <si>
    <t>2106208</t>
  </si>
  <si>
    <t>Pasajes aereos y terrestres</t>
  </si>
  <si>
    <t>2106209</t>
  </si>
  <si>
    <t>Viáticos, desplazamientos y hospedaje</t>
  </si>
  <si>
    <t>2106211</t>
  </si>
  <si>
    <t>Comunicaciones y transporte de archivo</t>
  </si>
  <si>
    <t>2106214</t>
  </si>
  <si>
    <t>Mantenimiento de infraestructura física</t>
  </si>
  <si>
    <t>21063</t>
  </si>
  <si>
    <t>Bienestar Institucional - Nación</t>
  </si>
  <si>
    <t>2106301</t>
  </si>
  <si>
    <t>Programas de bienestar</t>
  </si>
  <si>
    <t>2106303</t>
  </si>
  <si>
    <t>BIENESTAR LABORAL</t>
  </si>
  <si>
    <t>21064</t>
  </si>
  <si>
    <t>Otros gastos generales - Nación</t>
  </si>
  <si>
    <t>2106401</t>
  </si>
  <si>
    <t>Impuestos y multas</t>
  </si>
  <si>
    <t>2106407</t>
  </si>
  <si>
    <t>Sentencias y conciliaciones</t>
  </si>
  <si>
    <t>215</t>
  </si>
  <si>
    <t>FUNCIONAMINETO - RECURSOS DEL BALANCE</t>
  </si>
  <si>
    <t>2155</t>
  </si>
  <si>
    <t>GASTOS DE PERSONAL</t>
  </si>
  <si>
    <t>21551</t>
  </si>
  <si>
    <t>SERVICIOS PERSONALES ASOCIADOS A NOMINA - PLANTA RECURSOS DEL BALANCE</t>
  </si>
  <si>
    <t>2155101</t>
  </si>
  <si>
    <t>SUELDO DE PERSONAL ASOCIADOS A NOMINA</t>
  </si>
  <si>
    <t>21554</t>
  </si>
  <si>
    <t>SERVICIOS PERSONALES INDIRECTOS</t>
  </si>
  <si>
    <t>2155401</t>
  </si>
  <si>
    <t>PERSONAL DE APOYO CON VINCULACION TEMPORAL</t>
  </si>
  <si>
    <t>2156</t>
  </si>
  <si>
    <t>GASTOS GENERALES - RECURSOS DEL BALANCE</t>
  </si>
  <si>
    <t>21561</t>
  </si>
  <si>
    <t>ADQUISION DE DE BIENES</t>
  </si>
  <si>
    <t>2156101</t>
  </si>
  <si>
    <t>MATERIALES Y SUMINISTRO</t>
  </si>
  <si>
    <t>21562</t>
  </si>
  <si>
    <t>ADQUISICION DE SERVICIOS-RECURSOS DEL BALANCE</t>
  </si>
  <si>
    <t>2156204</t>
  </si>
  <si>
    <t>SERVICIO DE ASEO Y MANTENIMIENTO</t>
  </si>
  <si>
    <t>2156205</t>
  </si>
  <si>
    <t>SERVICIOS PUBLICOS</t>
  </si>
  <si>
    <t>2156214</t>
  </si>
  <si>
    <t>MANTENIMIENTO DE INFRAESTRUCTURA FISICA- REC. ESTAMPILLA REC. DEL BALANCE</t>
  </si>
  <si>
    <t>21563</t>
  </si>
  <si>
    <t>BIENESTAR UNIVERSITARIO - RECURSOS DEL BALANCE</t>
  </si>
  <si>
    <t>2156302</t>
  </si>
  <si>
    <t>PLAN PADRINO</t>
  </si>
  <si>
    <t>2156304</t>
  </si>
  <si>
    <t>Programas de Bienestar-  Rec de estampillas - Recursos de Balance</t>
  </si>
  <si>
    <t>2156305</t>
  </si>
  <si>
    <t>PROGRAMA SUBSIDIO DE MATRICULA</t>
  </si>
  <si>
    <t>21566</t>
  </si>
  <si>
    <t>OTROS GASTOS GENERALES RECURSOS DEL BALANCE</t>
  </si>
  <si>
    <t>2156607</t>
  </si>
  <si>
    <t>SENTENCIAS Y CONCILIACIONES</t>
  </si>
  <si>
    <t>250</t>
  </si>
  <si>
    <t>FUNCIONAMIENTO ESTAMPILLAS</t>
  </si>
  <si>
    <t>2506</t>
  </si>
  <si>
    <t>GASTOS GENERALES - ESTAMPILLA DEPARTAMENTAL</t>
  </si>
  <si>
    <t>25062</t>
  </si>
  <si>
    <t>Adquisición de servicios - Estampilla departamental</t>
  </si>
  <si>
    <t>2506214</t>
  </si>
  <si>
    <t>25064</t>
  </si>
  <si>
    <t>OTROS GASTOS GENERALES-ESTAMPILLA DEPARTAMENTAL</t>
  </si>
  <si>
    <t>2506412</t>
  </si>
  <si>
    <t>EXTENSION DE PROGRAMAS A LOS MUNICIPIOS</t>
  </si>
  <si>
    <t>260</t>
  </si>
  <si>
    <t>BIENESTAR ESTUDIANTIL - ESTAMPILLA LEY 1697 DE 2013</t>
  </si>
  <si>
    <t>2606</t>
  </si>
  <si>
    <t>GASTOS GENERALES - ESTAMPILLA UNAL Y OTRAS, LEY 1697 DE 2013</t>
  </si>
  <si>
    <t>26063</t>
  </si>
  <si>
    <t>Bienestar Institucional - Estampilla UNAL y otras, Ley 1697 de 2013</t>
  </si>
  <si>
    <t>2606301</t>
  </si>
  <si>
    <t>290</t>
  </si>
  <si>
    <t>FUNCIONAMIENTO - PROPIOS</t>
  </si>
  <si>
    <t>2905</t>
  </si>
  <si>
    <t>GASTOS DE PERSONAL - PROPIOS</t>
  </si>
  <si>
    <t>29053</t>
  </si>
  <si>
    <t>Beneficios convencionales</t>
  </si>
  <si>
    <t>2905301</t>
  </si>
  <si>
    <t>Auxilio funerario</t>
  </si>
  <si>
    <t>2905303</t>
  </si>
  <si>
    <t>Auxilio educativo</t>
  </si>
  <si>
    <t>2905304</t>
  </si>
  <si>
    <t>Auxilio de maternidad</t>
  </si>
  <si>
    <t>2905305</t>
  </si>
  <si>
    <t>Bonificación por recreación</t>
  </si>
  <si>
    <t>2905306</t>
  </si>
  <si>
    <t>Bonificación por productividad</t>
  </si>
  <si>
    <t>2905307</t>
  </si>
  <si>
    <t>Aguinaldos navideños</t>
  </si>
  <si>
    <t>2905308</t>
  </si>
  <si>
    <t>Dotación de uniformes</t>
  </si>
  <si>
    <t>2905309</t>
  </si>
  <si>
    <t>Cualificación personal administrativo</t>
  </si>
  <si>
    <t>2905310</t>
  </si>
  <si>
    <t>Fondo de vivienda (Públicos y Oficiales)</t>
  </si>
  <si>
    <t>2905311</t>
  </si>
  <si>
    <t>Bonificación por antigüedad</t>
  </si>
  <si>
    <t>2905312</t>
  </si>
  <si>
    <t>Prima de carestía</t>
  </si>
  <si>
    <t>2905314</t>
  </si>
  <si>
    <t>Otros beneficios convencionales</t>
  </si>
  <si>
    <t>2905315</t>
  </si>
  <si>
    <t>INCENTIVO POR VINCULACION ASISTIDA</t>
  </si>
  <si>
    <t>2905316</t>
  </si>
  <si>
    <t>BONIFICACION POR QUINQUENIO</t>
  </si>
  <si>
    <t>2906</t>
  </si>
  <si>
    <t>GASTOS GENERALES - PROPIOS</t>
  </si>
  <si>
    <t>29062</t>
  </si>
  <si>
    <t>Adquisición de servicios - Propios</t>
  </si>
  <si>
    <t>2906201</t>
  </si>
  <si>
    <t>2906202</t>
  </si>
  <si>
    <t>Combustible y serviteca</t>
  </si>
  <si>
    <t>2906203</t>
  </si>
  <si>
    <t>Servicio de vigilancia privada</t>
  </si>
  <si>
    <t>2906204</t>
  </si>
  <si>
    <t>Servicio de aseo y mantenimiento</t>
  </si>
  <si>
    <t>2906207</t>
  </si>
  <si>
    <t>Arrendamientos</t>
  </si>
  <si>
    <t>2906210</t>
  </si>
  <si>
    <t>Impresos y publicaciones</t>
  </si>
  <si>
    <t>2906212</t>
  </si>
  <si>
    <t>Seguros y pólizas</t>
  </si>
  <si>
    <t>29063</t>
  </si>
  <si>
    <t>Bienestar Institucional - Propios</t>
  </si>
  <si>
    <t>2906302</t>
  </si>
  <si>
    <t>Plan padrino</t>
  </si>
  <si>
    <t>29064</t>
  </si>
  <si>
    <t>Otros gastos generales - Propios</t>
  </si>
  <si>
    <t>2906402</t>
  </si>
  <si>
    <t>Prácticas académicas</t>
  </si>
  <si>
    <t>2906404</t>
  </si>
  <si>
    <t>Afiliaciones, suscripciones y aportes</t>
  </si>
  <si>
    <t>2906405</t>
  </si>
  <si>
    <t>Servicios financieros</t>
  </si>
  <si>
    <t>2906407</t>
  </si>
  <si>
    <t>2906408</t>
  </si>
  <si>
    <t>Funcionamiento del consejo superior</t>
  </si>
  <si>
    <t>2906409</t>
  </si>
  <si>
    <t>Otros gastos generales no clasificados</t>
  </si>
  <si>
    <t>2906416</t>
  </si>
  <si>
    <t>DEVOLUCION DE MATRICULAS</t>
  </si>
  <si>
    <t>29065</t>
  </si>
  <si>
    <t>Mantenimiento y Mejoramiento del SIGEC</t>
  </si>
  <si>
    <t>2906501</t>
  </si>
  <si>
    <t>ACREDITACION INSTITUCIONAL</t>
  </si>
  <si>
    <t>2906502</t>
  </si>
  <si>
    <t>GESTION DE CALIDAD</t>
  </si>
  <si>
    <t>2906503</t>
  </si>
  <si>
    <t>SALUD Y SEGURIDAD EN EL TRABAJO</t>
  </si>
  <si>
    <t>3</t>
  </si>
  <si>
    <t>TRANSFERENCIAS</t>
  </si>
  <si>
    <t>310</t>
  </si>
  <si>
    <t>TRANSFERENCIAS-NACION</t>
  </si>
  <si>
    <t>3101</t>
  </si>
  <si>
    <t>PASIVO PENSIONAL</t>
  </si>
  <si>
    <t>310101</t>
  </si>
  <si>
    <t>Pensionados docentes y no docentes</t>
  </si>
  <si>
    <t>3102</t>
  </si>
  <si>
    <t>TRANSFERENCIAS SECTOR PUBLICO</t>
  </si>
  <si>
    <t>310201</t>
  </si>
  <si>
    <t>Contraloría Tranferencia Sector Público</t>
  </si>
  <si>
    <t>315</t>
  </si>
  <si>
    <t>3151</t>
  </si>
  <si>
    <t>PASIVO PENSIONAL - RECURSOS DEL BALANCE</t>
  </si>
  <si>
    <t>315101</t>
  </si>
  <si>
    <t>PENSIONADOS DOCENTES Y NO DOCENTES</t>
  </si>
  <si>
    <t>315103</t>
  </si>
  <si>
    <t>Pensionados Docentes y no Docentes-Rec nación- Rec. Balance</t>
  </si>
  <si>
    <t>315105</t>
  </si>
  <si>
    <t>CONCURRENCIA DOCENTES Y NO DOCENTES</t>
  </si>
  <si>
    <t>350</t>
  </si>
  <si>
    <t>TRANSFERENCIAS - ESTAMPILLA</t>
  </si>
  <si>
    <t>3501</t>
  </si>
  <si>
    <t>350101</t>
  </si>
  <si>
    <t>4</t>
  </si>
  <si>
    <t>INVERSIÓN</t>
  </si>
  <si>
    <t>410</t>
  </si>
  <si>
    <t>INVERSIÓN RECURSOS-NACIÓN</t>
  </si>
  <si>
    <t>4103</t>
  </si>
  <si>
    <t>Plan de inversión</t>
  </si>
  <si>
    <t>41031</t>
  </si>
  <si>
    <t>Recursos para inversión</t>
  </si>
  <si>
    <t>4103101</t>
  </si>
  <si>
    <t>Inversión Institucional</t>
  </si>
  <si>
    <t>4104</t>
  </si>
  <si>
    <t>Fondo de Investigación - Nación</t>
  </si>
  <si>
    <t>41041</t>
  </si>
  <si>
    <t>Recursos actividades de investigación</t>
  </si>
  <si>
    <t>4104101</t>
  </si>
  <si>
    <t>Asistencia a eventos científicos</t>
  </si>
  <si>
    <t>4104102</t>
  </si>
  <si>
    <t>Realización de eventos científicos</t>
  </si>
  <si>
    <t>4104103</t>
  </si>
  <si>
    <t>Edición y publicación científica</t>
  </si>
  <si>
    <t>4104104</t>
  </si>
  <si>
    <t>Jóvenes investigadores y semilleros de investigación</t>
  </si>
  <si>
    <t>4104105</t>
  </si>
  <si>
    <t>Bases de datos y plataformas de investigación</t>
  </si>
  <si>
    <t>4104106</t>
  </si>
  <si>
    <t>Movilidad estudiantil nacional e internacional</t>
  </si>
  <si>
    <t>4104109</t>
  </si>
  <si>
    <t>GESTION DE INVESTIGACION</t>
  </si>
  <si>
    <t>4104111</t>
  </si>
  <si>
    <t>ADECUACION DE INFRAESTRUCTURA</t>
  </si>
  <si>
    <t>41042</t>
  </si>
  <si>
    <t>FONDO DE INVESTIGACION-NACION</t>
  </si>
  <si>
    <t>4104201</t>
  </si>
  <si>
    <t>PROYECTOS DE INVESTIGACION</t>
  </si>
  <si>
    <t>4105</t>
  </si>
  <si>
    <t>Fondo de Extensión</t>
  </si>
  <si>
    <t>41052</t>
  </si>
  <si>
    <t>Extensión de facultades</t>
  </si>
  <si>
    <t>4105201</t>
  </si>
  <si>
    <t>Financiación de proyectos de extensión</t>
  </si>
  <si>
    <t>4105202</t>
  </si>
  <si>
    <t>Apoyo a gestión de extensión</t>
  </si>
  <si>
    <t>4105203</t>
  </si>
  <si>
    <t>APOYO A GESTIÓN DE EGRESADOS</t>
  </si>
  <si>
    <t>415</t>
  </si>
  <si>
    <t>INVERSIÓN - RECURSOS DEL BALANCE</t>
  </si>
  <si>
    <t>4153</t>
  </si>
  <si>
    <t>PLAN DE INVERSION - RECURSOS DEL BALANCE</t>
  </si>
  <si>
    <t>41531</t>
  </si>
  <si>
    <t>RECURSOS PARA INVERSION - RECURSOS DEL BALANCE</t>
  </si>
  <si>
    <t>4153104</t>
  </si>
  <si>
    <t>Inversión Institucional-Rec. Nacion-Recursos de Balance</t>
  </si>
  <si>
    <t>4153105</t>
  </si>
  <si>
    <t>MANTENIMIENTO Y/O AMPLIACIÓN DE LA INFRAESTRUCTURA FISICA Y/O TECNOLOGICA-REC ESTAMPILLAS-RECURSOS DE BALANCE</t>
  </si>
  <si>
    <t>4153106</t>
  </si>
  <si>
    <t>EXTENSIÓN DE LOS PROGRAMAS A LOS MUNICIPIOS - REC ESTAMPILLAS-RECURSOS DE BALANCE</t>
  </si>
  <si>
    <t>4153107</t>
  </si>
  <si>
    <t>Proyectos de inversión- recursos CREE Ley 1607 de 2012-Recursos de Balance</t>
  </si>
  <si>
    <t>4154</t>
  </si>
  <si>
    <t>FONDO DE INVESTIGACIÓN - NACIÓN-RECURSOS DE BALANCE</t>
  </si>
  <si>
    <t>41541</t>
  </si>
  <si>
    <t>RECURSOS ACTIVIDADES DE INVESTIGACIÓN</t>
  </si>
  <si>
    <t>4154111</t>
  </si>
  <si>
    <t>FORTALECIMIENTO DE LA CAPACIDAD INSTALADA</t>
  </si>
  <si>
    <t>41542</t>
  </si>
  <si>
    <t>PROYECTOS Y CONVENIOS DE INVESTIGACION - REC. DEL BALANCE</t>
  </si>
  <si>
    <t>41544</t>
  </si>
  <si>
    <t>FONDO DE INVESTIGACION RECURSOS DEL BALANCE</t>
  </si>
  <si>
    <t>41545</t>
  </si>
  <si>
    <t>PROYECTOS Y CONVENIOS DE INVESTIGACION OTROS RECURSOS DEL BALANCE</t>
  </si>
  <si>
    <t>4155</t>
  </si>
  <si>
    <t>Fondo de Extensión-Rec. Del Balance</t>
  </si>
  <si>
    <t>41551</t>
  </si>
  <si>
    <t>PROYECTOS DE EXTENSION - RECURSOS NACION - VIGENCIAS ANTERIORES</t>
  </si>
  <si>
    <t>41552</t>
  </si>
  <si>
    <t>CONSULTORIA Y CONVENIOS - RECURSOS PROPIOS - VIGENCIAS ANTERIORES</t>
  </si>
  <si>
    <t>41554</t>
  </si>
  <si>
    <t>RECURSOS DEL BALANCE CONSULTORIA Y CONVENIOS - RECURSOS PROPIOS</t>
  </si>
  <si>
    <t>41557</t>
  </si>
  <si>
    <t>PROYECTOS DE INVESTIGACIÓN - ESTAMPILLAS -RECURSOS DE BALANCE- VIG. ANTERIORES</t>
  </si>
  <si>
    <t>4155701</t>
  </si>
  <si>
    <t>FINANCIACION PROYECTOS DE INVEST. ESTAMPILLAS - REC. BALANCE</t>
  </si>
  <si>
    <t>41558</t>
  </si>
  <si>
    <t>APOYO A LA GESTION DE EXTENSION</t>
  </si>
  <si>
    <t>4155801</t>
  </si>
  <si>
    <t>APOYO A GESTION DE EXTENSION</t>
  </si>
  <si>
    <t>450</t>
  </si>
  <si>
    <t>INVERSIÓN - ESTAMPILLA DEPARTAMENTAL</t>
  </si>
  <si>
    <t>4503</t>
  </si>
  <si>
    <t>45031</t>
  </si>
  <si>
    <t>4503102</t>
  </si>
  <si>
    <t>Mantenimiento y/o ampliación de la infraestructura física y/o tecnológica</t>
  </si>
  <si>
    <t>4503103</t>
  </si>
  <si>
    <t>Extensión de programas a los municipios</t>
  </si>
  <si>
    <t>490</t>
  </si>
  <si>
    <t>INVERSIÓN RECURSOS-PROPIOS</t>
  </si>
  <si>
    <t>4905</t>
  </si>
  <si>
    <t>FONDO DE EXTENSION</t>
  </si>
  <si>
    <t>49051</t>
  </si>
  <si>
    <t>CONSULTORIAS Y CONVENIOS - RECURSOS PROPIOS</t>
  </si>
  <si>
    <t>5</t>
  </si>
  <si>
    <t>PRODUCCIÓN Y COMERCIALIZACIÓN DE BIENES Y SERVICIOS</t>
  </si>
  <si>
    <t>515</t>
  </si>
  <si>
    <t>PRODUCCION Y COMERCIALIZACION DE BIENES Y SERVICIOS - REC. DEL BALANCE</t>
  </si>
  <si>
    <t>5151</t>
  </si>
  <si>
    <t>FONDOS ESPECIALES</t>
  </si>
  <si>
    <t>51511</t>
  </si>
  <si>
    <t>UNIDAD ADMINISTRATIVA ESPECIAL DE SALUD</t>
  </si>
  <si>
    <t>5151101</t>
  </si>
  <si>
    <t>SERVICIOS DE SALUD</t>
  </si>
  <si>
    <t>5152</t>
  </si>
  <si>
    <t>FORMACION AVANZADA - REC. DEL BALANCE</t>
  </si>
  <si>
    <t>51521</t>
  </si>
  <si>
    <t>POSTGRADOS - REC DEL BALANCE</t>
  </si>
  <si>
    <t>5152101</t>
  </si>
  <si>
    <t>PROGRAMAS PROPIOS</t>
  </si>
  <si>
    <t>5152102</t>
  </si>
  <si>
    <t>PROGRAMA SUE</t>
  </si>
  <si>
    <t>51522</t>
  </si>
  <si>
    <t>EDUCACION CONTINUADA</t>
  </si>
  <si>
    <t>5152201</t>
  </si>
  <si>
    <t>CENTRO DE IDIOMAS</t>
  </si>
  <si>
    <t>5152204</t>
  </si>
  <si>
    <t>DIPLOMADOS</t>
  </si>
  <si>
    <t>5153</t>
  </si>
  <si>
    <t>SERVICIOS DE EXTENSION</t>
  </si>
  <si>
    <t>51531</t>
  </si>
  <si>
    <t>SERVICIOS TECNOLOGICOS</t>
  </si>
  <si>
    <t>5153102</t>
  </si>
  <si>
    <t>IRAGUA</t>
  </si>
  <si>
    <t>5153104</t>
  </si>
  <si>
    <t>LABORATORIO DE SUELOS</t>
  </si>
  <si>
    <t>5153105</t>
  </si>
  <si>
    <t>LABORATORIO DE AGUAS</t>
  </si>
  <si>
    <t>51532</t>
  </si>
  <si>
    <t>OTROS PROYECTOS PRODUCTIVOS</t>
  </si>
  <si>
    <t>5153201</t>
  </si>
  <si>
    <t>AGRICOLAS</t>
  </si>
  <si>
    <t>590</t>
  </si>
  <si>
    <t>PRODUCCIÓN Y COMERCIALIZACIÓN DE BIENES Y SERVICIOS-PROPIOS</t>
  </si>
  <si>
    <t>5901</t>
  </si>
  <si>
    <t>59011</t>
  </si>
  <si>
    <t>5901101</t>
  </si>
  <si>
    <t>Servicios de Salud</t>
  </si>
  <si>
    <t>5902</t>
  </si>
  <si>
    <t>FORMACION AVANZADA</t>
  </si>
  <si>
    <t>59021</t>
  </si>
  <si>
    <t>POSTGRADOS</t>
  </si>
  <si>
    <t>5902101</t>
  </si>
  <si>
    <t>Programas Propios</t>
  </si>
  <si>
    <t>5902102</t>
  </si>
  <si>
    <t>Programas SUE</t>
  </si>
  <si>
    <t>59022</t>
  </si>
  <si>
    <t>EDUCACIÓN CONTINUADA</t>
  </si>
  <si>
    <t>5902201</t>
  </si>
  <si>
    <t>Centro de Idiomas</t>
  </si>
  <si>
    <t>5902204</t>
  </si>
  <si>
    <t>Diplomados</t>
  </si>
  <si>
    <t>5902205</t>
  </si>
  <si>
    <t>CURSOS, SEMINARIOS Y OTROS</t>
  </si>
  <si>
    <t>5903</t>
  </si>
  <si>
    <t>SERVICOS DE EXTENSIÓN</t>
  </si>
  <si>
    <t>59031</t>
  </si>
  <si>
    <t>SERVICOS TECNOLÓGICOS</t>
  </si>
  <si>
    <t>5903102</t>
  </si>
  <si>
    <t>5903103</t>
  </si>
  <si>
    <t>CINPIC</t>
  </si>
  <si>
    <t>5903104</t>
  </si>
  <si>
    <t>Laboratorio de suelos</t>
  </si>
  <si>
    <t>5903105</t>
  </si>
  <si>
    <t>Laboratorio de aguas</t>
  </si>
  <si>
    <t>5903109</t>
  </si>
  <si>
    <t>Otros laboratorios</t>
  </si>
  <si>
    <t>5903110</t>
  </si>
  <si>
    <t>Planta Piloto</t>
  </si>
  <si>
    <t>59032</t>
  </si>
  <si>
    <t>OTROS PROYECTOS PRODUCTIVOS - PROPIOS</t>
  </si>
  <si>
    <t>5903201</t>
  </si>
  <si>
    <t>Agrícolas</t>
  </si>
  <si>
    <t>5903202</t>
  </si>
  <si>
    <t>Pecuarios</t>
  </si>
  <si>
    <t>5903203</t>
  </si>
  <si>
    <t>Deportivos</t>
  </si>
  <si>
    <t>8</t>
  </si>
  <si>
    <t>SERVICIO DE LA DEUDA</t>
  </si>
  <si>
    <t>890</t>
  </si>
  <si>
    <t>8901</t>
  </si>
  <si>
    <t>CREDITOS INTERNOS</t>
  </si>
  <si>
    <t>89011</t>
  </si>
  <si>
    <t>RECURSOS PARA PAGO DE CREDITOS INTERNOS</t>
  </si>
  <si>
    <t>8901101</t>
  </si>
  <si>
    <t>AMORTIZACION A CAPITAL E INTERESES</t>
  </si>
  <si>
    <t>940</t>
  </si>
  <si>
    <t>SISTEMA GENERAL DE REGALIAS</t>
  </si>
  <si>
    <t>9401</t>
  </si>
  <si>
    <t>INGRESOS RECURSOS REGALIAS</t>
  </si>
  <si>
    <t>94011</t>
  </si>
  <si>
    <t>RECURSOS SISTEMA GENERAL DE REGALIAS</t>
  </si>
  <si>
    <t>9401101</t>
  </si>
  <si>
    <t>PROYECTO FORMACIÓN TALENTO HUMANO BPIN 201900010032</t>
  </si>
  <si>
    <t>9401103</t>
  </si>
  <si>
    <t>FORTALECIMIENTO CAPACITADA INSTALADA DEL LABORATORIO  DE SALUD  PUBLICA  BPIN N° 2020000100085</t>
  </si>
  <si>
    <t>9401104</t>
  </si>
  <si>
    <t>FORTALECIMIENTO DE CAPACIDAD INSTALADA CIENCIAS Y TECNOLOGIAS  PARA ATENDER  PROBLEMATICA  AGENTES BIOLOGICOS  ALTO RIESGO  BPIN  N° 202000010090</t>
  </si>
  <si>
    <t>9401105</t>
  </si>
  <si>
    <t>IMPLEMENTACION DE ESTRATEGIA SOSTENIBLE EN LA RECUPERACION DE ECOSISTEMAS DEGRADADO Y CONTAMINADOS CON MERCURIO DPTO DE CORDOBA, SUCRE Y CHOCO BPIN  2020000100055</t>
  </si>
  <si>
    <t>9401106</t>
  </si>
  <si>
    <t>PRODUCCION DE FITOPLANCTON PARA LA ACUICULTURA  MARINA  EN EL DEPARTAMENTO DE CORDOBA  BPIN 2020000100061</t>
  </si>
  <si>
    <t>9401107</t>
  </si>
  <si>
    <t>FORTALECIMIENTO DE LAS CAPACIDADES EN CIENCIAS, TECNOLOGIA E INNOVACION - CTEI DE LA UNIVERSIDAD DE CORDOBA  PBIN 2020000100063</t>
  </si>
  <si>
    <t>9401108</t>
  </si>
  <si>
    <t>DESARROLLO DE LA CADENA PRODUCTIVA DE CACAO A TRAVES DEL MEJORAMIENTO DE LA CALIDAD E INOCUIDAD Y AGREGACION DE VALOR DEL DPTO DE CORDOBA PBIN N° 2020000100380</t>
  </si>
  <si>
    <t>9401109</t>
  </si>
  <si>
    <t>FORTALECIMIENTO DE LA CAPACIDADES DE INVESTIGACIÓN CON RELACIÓN A LAS ENFERMEDADES TRANSMITIDAS POR  VECTORES DE LAS UNIVERSIDADES  DE CORODBA Y CESAR 2020-203 - BPIN N° 2020000100322</t>
  </si>
  <si>
    <t>9401110</t>
  </si>
  <si>
    <t>IMPLEMENTACION DE UN PROYECTO DE APROPIACION SOCIAL DEL BUEN MANEJO DEL RECURSO HIDRICO COMO ALTERNATIVA DE LA PROMOCION DE LA SALUD AMBIENTAL  Y EL DLLO SOSTENIBLE EN COMUNIDADES ALEDAÑAS A LA CIENAGA GRANDE DEL BAJO SINÚ EN CORDOBA BPIN N° 2020000100294</t>
  </si>
  <si>
    <t>9401111</t>
  </si>
  <si>
    <t>FORTALECIMIENTO DE CAPACIDADES DE CTEI PARA LA INNOVACIÓN EDUCATIVA EN EDUCACION BASICA Y MEDIA MEDIANTE USO DE TIC EN INSTITUCIONES OFICIALES DEL MUNICIPIO DE MONTERIA  DPTO DE CORDOBA  - BPIN N° 2020000100626</t>
  </si>
  <si>
    <t>9401112</t>
  </si>
  <si>
    <t>DESARROLLO Y VALIDACION DE PROTOTIPOS FUNCIONALES EN AMBIENTE RELEVANTE REALIZADOS POR EMPRESAS RELACIONADAS CON  LOS FOCOS PRIORIZADOS EN EL DPTO DE CORDOBA - BPIN N° 2020000100249</t>
  </si>
  <si>
    <t>TOTAL A+B+C+D+E+F+G+H+I</t>
  </si>
  <si>
    <t>A</t>
  </si>
  <si>
    <t>TOTAL NACION  (10)</t>
  </si>
  <si>
    <t>B</t>
  </si>
  <si>
    <t>TOTAL PROPIOS  (90)</t>
  </si>
  <si>
    <t>C</t>
  </si>
  <si>
    <t>TOTAL RECURSOS DEL BALANCE (15)</t>
  </si>
  <si>
    <t>D</t>
  </si>
  <si>
    <t>TOTAL FONDO DE INVESTIGACION (25)</t>
  </si>
  <si>
    <t>E</t>
  </si>
  <si>
    <t>TOTAL RECURSOS DE ESTAMPILLA DPTAL (50)</t>
  </si>
  <si>
    <t>F</t>
  </si>
  <si>
    <t>TOTAL RECURSOS DE ESTAMPILLA NACIONAL(60)</t>
  </si>
  <si>
    <t>G</t>
  </si>
  <si>
    <t>TOTAL RECURSOS CREE (70)</t>
  </si>
  <si>
    <t>H</t>
  </si>
  <si>
    <t>SERVICIO DE LA DEUDA (890)</t>
  </si>
  <si>
    <t>I</t>
  </si>
  <si>
    <t>SISTEMA GENERAL DE REGALIAS (940)</t>
  </si>
  <si>
    <t>UNIVERSIDAD DE CORDOBA</t>
  </si>
  <si>
    <t>NIT. 8910880031-3</t>
  </si>
  <si>
    <t>OFICINA DE ASUNTOS FINANCIEROS</t>
  </si>
  <si>
    <t>SECCION DE PRESUPUESTO</t>
  </si>
  <si>
    <t xml:space="preserve">   INFORME DE EJECUCION PRESUPUESTAL DE GASTOS ACUMULADOS</t>
  </si>
  <si>
    <t>NUMERAL</t>
  </si>
  <si>
    <t>RUBROS</t>
  </si>
  <si>
    <t xml:space="preserve">APROPIACION DEFINITIVA </t>
  </si>
  <si>
    <t xml:space="preserve">  CDP ACUMULADOS</t>
  </si>
  <si>
    <t>COMPROMISOS  ACUMULADOS</t>
  </si>
  <si>
    <t>OBLIGACIONES  ACUMULADOS</t>
  </si>
  <si>
    <t xml:space="preserve"> PAGOS  ACUMULADOS</t>
  </si>
  <si>
    <t xml:space="preserve">  EJECUCION PORCENTUAL %</t>
  </si>
  <si>
    <t>CDP/  APRO</t>
  </si>
  <si>
    <t>COMP/CDP</t>
  </si>
  <si>
    <t>OBLIG/COM</t>
  </si>
  <si>
    <t>PAGOS/OBLIG</t>
  </si>
  <si>
    <t>4/3</t>
  </si>
  <si>
    <t>5/4</t>
  </si>
  <si>
    <t>6/5</t>
  </si>
  <si>
    <t>7/6</t>
  </si>
  <si>
    <t xml:space="preserve">                        DEL 01 DE ENERO AL 31 DE JULIO DE 2021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</si>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</sst>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3" x14ac:knownFonts="1">
    <font>
      <sz val="10"/>
      <color rgb="FF000000"/>
      <name val="ARIAL"/>
      <charset val="1"/>
    </font>
    <font>
      <b/>
      <u val="double"/>
      <sz val="8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9" tint="-0.249977111117893"/>
      <name val="ARIAL"/>
      <family val="2"/>
    </font>
    <font>
      <b/>
      <u val="double"/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4">
    <xf numFmtId="0" fontId="0" fillId="0" borderId="0" xfId="0"/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vertical="center"/>
    </xf>
    <xf numFmtId="0" fontId="1" fillId="0" borderId="0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0" borderId="2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7" fillId="0" borderId="13" xfId="1" applyFont="1" applyFill="1" applyBorder="1" applyAlignment="1">
      <alignment horizontal="center" vertical="center" wrapText="1"/>
    </xf>
    <xf numFmtId="10" fontId="7" fillId="0" borderId="13" xfId="1" applyNumberFormat="1" applyFont="1" applyFill="1" applyBorder="1" applyAlignment="1">
      <alignment horizontal="center" vertical="center" wrapText="1"/>
    </xf>
    <xf numFmtId="164" fontId="7" fillId="0" borderId="13" xfId="1" applyNumberFormat="1" applyFont="1" applyFill="1" applyBorder="1" applyAlignment="1">
      <alignment horizontal="center" vertical="center" wrapText="1"/>
    </xf>
    <xf numFmtId="2" fontId="7" fillId="0" borderId="13" xfId="1" applyNumberFormat="1" applyFont="1" applyFill="1" applyBorder="1" applyAlignment="1">
      <alignment horizontal="center" vertical="center" wrapText="1"/>
    </xf>
    <xf numFmtId="4" fontId="7" fillId="0" borderId="14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7" fillId="0" borderId="13" xfId="1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2" fontId="3" fillId="0" borderId="4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2" fontId="5" fillId="0" borderId="5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2" fontId="3" fillId="0" borderId="5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3" fontId="1" fillId="0" borderId="0" xfId="0" applyNumberFormat="1" applyFont="1" applyBorder="1" applyAlignment="1">
      <alignment vertical="center"/>
    </xf>
    <xf numFmtId="2" fontId="1" fillId="0" borderId="0" xfId="0" applyNumberFormat="1" applyFont="1" applyBorder="1" applyAlignment="1">
      <alignment vertical="center"/>
    </xf>
    <xf numFmtId="2" fontId="1" fillId="0" borderId="5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2" fontId="9" fillId="0" borderId="5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3" fontId="3" fillId="0" borderId="7" xfId="0" applyNumberFormat="1" applyFont="1" applyBorder="1" applyAlignment="1">
      <alignment vertical="center"/>
    </xf>
    <xf numFmtId="2" fontId="3" fillId="0" borderId="7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3" fontId="7" fillId="0" borderId="0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1" fillId="0" borderId="5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4" fontId="9" fillId="0" borderId="5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3" fontId="10" fillId="0" borderId="0" xfId="0" applyNumberFormat="1" applyFont="1" applyBorder="1" applyAlignment="1">
      <alignment vertical="center"/>
    </xf>
    <xf numFmtId="2" fontId="10" fillId="0" borderId="0" xfId="0" applyNumberFormat="1" applyFont="1" applyBorder="1" applyAlignment="1">
      <alignment vertical="center"/>
    </xf>
    <xf numFmtId="4" fontId="10" fillId="0" borderId="0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/>
    </xf>
    <xf numFmtId="2" fontId="1" fillId="0" borderId="3" xfId="0" applyNumberFormat="1" applyFont="1" applyBorder="1" applyAlignment="1">
      <alignment vertical="center"/>
    </xf>
    <xf numFmtId="2" fontId="1" fillId="0" borderId="4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3" fontId="9" fillId="0" borderId="3" xfId="0" applyNumberFormat="1" applyFont="1" applyBorder="1" applyAlignment="1">
      <alignment vertical="center"/>
    </xf>
    <xf numFmtId="2" fontId="9" fillId="0" borderId="3" xfId="0" applyNumberFormat="1" applyFont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2" fontId="1" fillId="0" borderId="7" xfId="0" applyNumberFormat="1" applyFont="1" applyBorder="1" applyAlignment="1">
      <alignment vertical="center"/>
    </xf>
    <xf numFmtId="2" fontId="1" fillId="0" borderId="8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center" wrapText="1"/>
    </xf>
    <xf numFmtId="3" fontId="11" fillId="0" borderId="1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Border="1" applyAlignment="1">
      <alignment horizontal="center" vertical="top" wrapText="1"/>
    </xf>
    <xf numFmtId="3" fontId="11" fillId="0" borderId="5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11" xfId="1" applyNumberFormat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0</xdr:rowOff>
    </xdr:from>
    <xdr:to>
      <xdr:col>11</xdr:col>
      <xdr:colOff>28575</xdr:colOff>
      <xdr:row>5</xdr:row>
      <xdr:rowOff>142875</xdr:rowOff>
    </xdr:to>
    <xdr:pic>
      <xdr:nvPicPr>
        <xdr:cNvPr id="2" name="1 Imagen" descr="logAcreditacion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0"/>
          <a:ext cx="7810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762000</xdr:colOff>
      <xdr:row>5</xdr:row>
      <xdr:rowOff>133350</xdr:rowOff>
    </xdr:to>
    <xdr:pic>
      <xdr:nvPicPr>
        <xdr:cNvPr id="3" name="2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28575"/>
          <a:ext cx="762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85"/>
  <sheetViews>
    <sheetView tabSelected="1" zoomScaleNormal="100" workbookViewId="0">
      <selection activeCell="O26" sqref="O26"/>
    </sheetView>
  </sheetViews>
  <sheetFormatPr baseColWidth="10" defaultColWidth="18.85546875" defaultRowHeight="11.25" x14ac:dyDescent="0.2"/>
  <cols>
    <col min="1" max="1" width="10.7109375" style="3" customWidth="1"/>
    <col min="2" max="2" width="9.140625" style="3" customWidth="1"/>
    <col min="3" max="3" width="23.85546875" style="15" customWidth="1"/>
    <col min="4" max="8" width="12.7109375" style="3" customWidth="1"/>
    <col min="9" max="9" width="5.7109375" style="3" customWidth="1"/>
    <col min="10" max="11" width="5.85546875" style="3" customWidth="1"/>
    <col min="12" max="12" width="6.42578125" style="3" customWidth="1"/>
    <col min="13" max="16384" width="18.85546875" style="3"/>
  </cols>
  <sheetData>
    <row r="1" spans="2:12" x14ac:dyDescent="0.2">
      <c r="B1" s="8"/>
      <c r="C1" s="98" t="s">
        <v>494</v>
      </c>
      <c r="D1" s="98"/>
      <c r="E1" s="98"/>
      <c r="F1" s="98"/>
      <c r="G1" s="98"/>
      <c r="H1" s="98"/>
      <c r="I1" s="98"/>
      <c r="J1" s="98"/>
      <c r="K1" s="99"/>
      <c r="L1" s="100"/>
    </row>
    <row r="2" spans="2:12" x14ac:dyDescent="0.2">
      <c r="B2" s="9"/>
      <c r="C2" s="105" t="s">
        <v>495</v>
      </c>
      <c r="D2" s="105"/>
      <c r="E2" s="105"/>
      <c r="F2" s="105"/>
      <c r="G2" s="105"/>
      <c r="H2" s="105"/>
      <c r="I2" s="105"/>
      <c r="J2" s="105"/>
      <c r="K2" s="101"/>
      <c r="L2" s="102"/>
    </row>
    <row r="3" spans="2:12" x14ac:dyDescent="0.2">
      <c r="B3" s="9"/>
      <c r="C3" s="105" t="s">
        <v>496</v>
      </c>
      <c r="D3" s="105"/>
      <c r="E3" s="105"/>
      <c r="F3" s="105"/>
      <c r="G3" s="105"/>
      <c r="H3" s="105"/>
      <c r="I3" s="105"/>
      <c r="J3" s="105"/>
      <c r="K3" s="101"/>
      <c r="L3" s="102"/>
    </row>
    <row r="4" spans="2:12" x14ac:dyDescent="0.2">
      <c r="B4" s="9"/>
      <c r="C4" s="105" t="s">
        <v>497</v>
      </c>
      <c r="D4" s="105"/>
      <c r="E4" s="105"/>
      <c r="F4" s="105"/>
      <c r="G4" s="105"/>
      <c r="H4" s="105"/>
      <c r="I4" s="105"/>
      <c r="J4" s="105"/>
      <c r="K4" s="101"/>
      <c r="L4" s="102"/>
    </row>
    <row r="5" spans="2:12" x14ac:dyDescent="0.2">
      <c r="B5" s="9"/>
      <c r="C5" s="105" t="s">
        <v>498</v>
      </c>
      <c r="D5" s="105"/>
      <c r="E5" s="105"/>
      <c r="F5" s="105"/>
      <c r="G5" s="105"/>
      <c r="H5" s="105"/>
      <c r="I5" s="105"/>
      <c r="J5" s="105"/>
      <c r="K5" s="101"/>
      <c r="L5" s="102"/>
    </row>
    <row r="6" spans="2:12" ht="12" thickBot="1" x14ac:dyDescent="0.25">
      <c r="B6" s="106" t="s">
        <v>515</v>
      </c>
      <c r="C6" s="107"/>
      <c r="D6" s="107"/>
      <c r="E6" s="107"/>
      <c r="F6" s="107"/>
      <c r="G6" s="107"/>
      <c r="H6" s="107"/>
      <c r="I6" s="107"/>
      <c r="J6" s="107"/>
      <c r="K6" s="103"/>
      <c r="L6" s="104"/>
    </row>
    <row r="7" spans="2:12" x14ac:dyDescent="0.2">
      <c r="B7" s="112" t="s">
        <v>499</v>
      </c>
      <c r="C7" s="108" t="s">
        <v>500</v>
      </c>
      <c r="D7" s="108" t="s">
        <v>501</v>
      </c>
      <c r="E7" s="108" t="s">
        <v>502</v>
      </c>
      <c r="F7" s="108" t="s">
        <v>503</v>
      </c>
      <c r="G7" s="108" t="s">
        <v>504</v>
      </c>
      <c r="H7" s="108" t="s">
        <v>505</v>
      </c>
      <c r="I7" s="110" t="s">
        <v>506</v>
      </c>
      <c r="J7" s="110"/>
      <c r="K7" s="110"/>
      <c r="L7" s="111"/>
    </row>
    <row r="8" spans="2:12" ht="22.5" x14ac:dyDescent="0.2">
      <c r="B8" s="113"/>
      <c r="C8" s="109"/>
      <c r="D8" s="109"/>
      <c r="E8" s="109"/>
      <c r="F8" s="109"/>
      <c r="G8" s="109"/>
      <c r="H8" s="109"/>
      <c r="I8" s="11" t="s">
        <v>507</v>
      </c>
      <c r="J8" s="12" t="s">
        <v>508</v>
      </c>
      <c r="K8" s="13" t="s">
        <v>509</v>
      </c>
      <c r="L8" s="14" t="s">
        <v>510</v>
      </c>
    </row>
    <row r="9" spans="2:12" ht="12" thickBot="1" x14ac:dyDescent="0.25">
      <c r="B9" s="10">
        <v>1</v>
      </c>
      <c r="C9" s="10">
        <v>2</v>
      </c>
      <c r="D9" s="10">
        <v>3</v>
      </c>
      <c r="E9" s="10">
        <v>4</v>
      </c>
      <c r="F9" s="10">
        <v>5</v>
      </c>
      <c r="G9" s="10">
        <v>6</v>
      </c>
      <c r="H9" s="10">
        <v>7</v>
      </c>
      <c r="I9" s="16" t="s">
        <v>511</v>
      </c>
      <c r="J9" s="16" t="s">
        <v>512</v>
      </c>
      <c r="K9" s="16" t="s">
        <v>513</v>
      </c>
      <c r="L9" s="16" t="s">
        <v>514</v>
      </c>
    </row>
    <row r="10" spans="2:12" x14ac:dyDescent="0.2">
      <c r="B10" s="17"/>
      <c r="C10" s="18"/>
      <c r="D10" s="19">
        <v>314440317813</v>
      </c>
      <c r="E10" s="19">
        <v>169066949622</v>
      </c>
      <c r="F10" s="19">
        <v>132224677016</v>
      </c>
      <c r="G10" s="19">
        <v>105370148187</v>
      </c>
      <c r="H10" s="19">
        <v>104943045259</v>
      </c>
      <c r="I10" s="20">
        <f>E10/D10*100</f>
        <v>53.767580060310635</v>
      </c>
      <c r="J10" s="20">
        <f>F10/E10*100</f>
        <v>78.208471443784859</v>
      </c>
      <c r="K10" s="20">
        <f>G10/F10*100</f>
        <v>79.690229210580384</v>
      </c>
      <c r="L10" s="21">
        <f>H10/G10*100</f>
        <v>99.594664204854283</v>
      </c>
    </row>
    <row r="11" spans="2:12" x14ac:dyDescent="0.2">
      <c r="B11" s="4"/>
      <c r="C11" s="5" t="s">
        <v>475</v>
      </c>
      <c r="D11" s="22">
        <f>D12+D13+D14+D15+D16+D17+D18+D19+D20</f>
        <v>314440317813</v>
      </c>
      <c r="E11" s="22">
        <f t="shared" ref="E11:H11" si="0">E12+E13+E14+E15+E16+E17+E18+E19+E20</f>
        <v>169066949622</v>
      </c>
      <c r="F11" s="22">
        <f t="shared" si="0"/>
        <v>132224677016</v>
      </c>
      <c r="G11" s="22">
        <f t="shared" si="0"/>
        <v>105370148186.99998</v>
      </c>
      <c r="H11" s="22">
        <f t="shared" si="0"/>
        <v>104943045258.99998</v>
      </c>
      <c r="I11" s="23">
        <f t="shared" ref="I11:I74" si="1">E11/D11*100</f>
        <v>53.767580060310635</v>
      </c>
      <c r="J11" s="23">
        <f t="shared" ref="J11:J74" si="2">F11/E11*100</f>
        <v>78.208471443784859</v>
      </c>
      <c r="K11" s="23">
        <f t="shared" ref="K11:K74" si="3">G11/F11*100</f>
        <v>79.690229210580384</v>
      </c>
      <c r="L11" s="24">
        <f t="shared" ref="L11:L74" si="4">H11/G11*100</f>
        <v>99.594664204854283</v>
      </c>
    </row>
    <row r="12" spans="2:12" x14ac:dyDescent="0.2">
      <c r="B12" s="6" t="s">
        <v>476</v>
      </c>
      <c r="C12" s="5" t="s">
        <v>477</v>
      </c>
      <c r="D12" s="22">
        <f>D24+D146+D160</f>
        <v>158401652366</v>
      </c>
      <c r="E12" s="22">
        <f t="shared" ref="E12:H12" si="5">E24+E146+E160</f>
        <v>85631635702</v>
      </c>
      <c r="F12" s="22">
        <f t="shared" si="5"/>
        <v>66728926516</v>
      </c>
      <c r="G12" s="22">
        <f t="shared" si="5"/>
        <v>64911662185.599998</v>
      </c>
      <c r="H12" s="22">
        <f t="shared" si="5"/>
        <v>64816346609.599998</v>
      </c>
      <c r="I12" s="23">
        <f t="shared" si="1"/>
        <v>54.05981214396747</v>
      </c>
      <c r="J12" s="23">
        <f t="shared" si="2"/>
        <v>77.925553995275948</v>
      </c>
      <c r="K12" s="23">
        <f t="shared" si="3"/>
        <v>97.276646837763437</v>
      </c>
      <c r="L12" s="24">
        <f t="shared" si="4"/>
        <v>99.853161091873659</v>
      </c>
    </row>
    <row r="13" spans="2:12" x14ac:dyDescent="0.2">
      <c r="B13" s="6" t="s">
        <v>478</v>
      </c>
      <c r="C13" s="5" t="s">
        <v>479</v>
      </c>
      <c r="D13" s="22">
        <f>D28+D207+D229</f>
        <v>38158004646</v>
      </c>
      <c r="E13" s="22">
        <f t="shared" ref="E13:H13" si="6">E28+E207+E229</f>
        <v>30688033301</v>
      </c>
      <c r="F13" s="22">
        <f t="shared" si="6"/>
        <v>25025706444</v>
      </c>
      <c r="G13" s="22">
        <f t="shared" si="6"/>
        <v>12672761984.49</v>
      </c>
      <c r="H13" s="22">
        <f t="shared" si="6"/>
        <v>12608934901.49</v>
      </c>
      <c r="I13" s="23">
        <f t="shared" si="1"/>
        <v>80.42357975921297</v>
      </c>
      <c r="J13" s="23">
        <f t="shared" si="2"/>
        <v>81.548746374647976</v>
      </c>
      <c r="K13" s="23">
        <f t="shared" si="3"/>
        <v>50.638978015856729</v>
      </c>
      <c r="L13" s="24">
        <f t="shared" si="4"/>
        <v>99.496344340104258</v>
      </c>
    </row>
    <row r="14" spans="2:12" ht="22.5" x14ac:dyDescent="0.2">
      <c r="B14" s="6" t="s">
        <v>480</v>
      </c>
      <c r="C14" s="5" t="s">
        <v>481</v>
      </c>
      <c r="D14" s="22">
        <f>D25+D151+D181+D211</f>
        <v>61276151167</v>
      </c>
      <c r="E14" s="22">
        <f t="shared" ref="E14:H14" si="7">E25+E151+E181+E211</f>
        <v>36173227883</v>
      </c>
      <c r="F14" s="22">
        <f t="shared" si="7"/>
        <v>29659301576</v>
      </c>
      <c r="G14" s="22">
        <f t="shared" si="7"/>
        <v>23563316027.18</v>
      </c>
      <c r="H14" s="22">
        <f t="shared" si="7"/>
        <v>23558666027.18</v>
      </c>
      <c r="I14" s="23">
        <f t="shared" si="1"/>
        <v>59.033126582011789</v>
      </c>
      <c r="J14" s="23">
        <f t="shared" si="2"/>
        <v>81.992410718587578</v>
      </c>
      <c r="K14" s="23">
        <f t="shared" si="3"/>
        <v>79.44663149535252</v>
      </c>
      <c r="L14" s="24">
        <f t="shared" si="4"/>
        <v>99.980265935428463</v>
      </c>
    </row>
    <row r="15" spans="2:12" ht="22.5" x14ac:dyDescent="0.2">
      <c r="B15" s="1" t="s">
        <v>482</v>
      </c>
      <c r="C15" s="2" t="s">
        <v>483</v>
      </c>
      <c r="D15" s="25">
        <f>0</f>
        <v>0</v>
      </c>
      <c r="E15" s="25">
        <f>0</f>
        <v>0</v>
      </c>
      <c r="F15" s="25">
        <f>0</f>
        <v>0</v>
      </c>
      <c r="G15" s="25">
        <f>0</f>
        <v>0</v>
      </c>
      <c r="H15" s="25">
        <f>0</f>
        <v>0</v>
      </c>
      <c r="I15" s="26">
        <v>0</v>
      </c>
      <c r="J15" s="26">
        <v>0</v>
      </c>
      <c r="K15" s="26">
        <v>0</v>
      </c>
      <c r="L15" s="27">
        <v>0</v>
      </c>
    </row>
    <row r="16" spans="2:12" ht="22.5" x14ac:dyDescent="0.2">
      <c r="B16" s="6" t="s">
        <v>484</v>
      </c>
      <c r="C16" s="5" t="s">
        <v>485</v>
      </c>
      <c r="D16" s="22">
        <f>D26+D156+D202</f>
        <v>11499587462</v>
      </c>
      <c r="E16" s="22">
        <f t="shared" ref="E16:H16" si="8">E26+E156+E202</f>
        <v>6363316158</v>
      </c>
      <c r="F16" s="22">
        <f t="shared" si="8"/>
        <v>5704620694</v>
      </c>
      <c r="G16" s="22">
        <f t="shared" si="8"/>
        <v>3606620804.73</v>
      </c>
      <c r="H16" s="22">
        <f t="shared" si="8"/>
        <v>3343310535.73</v>
      </c>
      <c r="I16" s="23">
        <f t="shared" si="1"/>
        <v>55.335169013909102</v>
      </c>
      <c r="J16" s="23">
        <f t="shared" si="2"/>
        <v>89.648550415464044</v>
      </c>
      <c r="K16" s="23">
        <f t="shared" si="3"/>
        <v>63.22279776678873</v>
      </c>
      <c r="L16" s="24">
        <f t="shared" si="4"/>
        <v>92.69925275607919</v>
      </c>
    </row>
    <row r="17" spans="2:12" ht="22.5" x14ac:dyDescent="0.2">
      <c r="B17" s="6" t="s">
        <v>486</v>
      </c>
      <c r="C17" s="5" t="s">
        <v>487</v>
      </c>
      <c r="D17" s="22">
        <f>D27</f>
        <v>1315905508</v>
      </c>
      <c r="E17" s="22">
        <f t="shared" ref="E17:H17" si="9">E27</f>
        <v>738782694</v>
      </c>
      <c r="F17" s="22">
        <f t="shared" si="9"/>
        <v>0</v>
      </c>
      <c r="G17" s="22">
        <f t="shared" si="9"/>
        <v>0</v>
      </c>
      <c r="H17" s="22">
        <f t="shared" si="9"/>
        <v>0</v>
      </c>
      <c r="I17" s="23">
        <f t="shared" si="1"/>
        <v>56.142533754026971</v>
      </c>
      <c r="J17" s="23">
        <f t="shared" si="2"/>
        <v>0</v>
      </c>
      <c r="K17" s="26">
        <v>0</v>
      </c>
      <c r="L17" s="27">
        <v>0</v>
      </c>
    </row>
    <row r="18" spans="2:12" x14ac:dyDescent="0.2">
      <c r="B18" s="6" t="s">
        <v>488</v>
      </c>
      <c r="C18" s="5" t="s">
        <v>489</v>
      </c>
      <c r="D18" s="25">
        <f>0</f>
        <v>0</v>
      </c>
      <c r="E18" s="25">
        <f>0</f>
        <v>0</v>
      </c>
      <c r="F18" s="25">
        <f>0</f>
        <v>0</v>
      </c>
      <c r="G18" s="25">
        <f>0</f>
        <v>0</v>
      </c>
      <c r="H18" s="25">
        <f>0</f>
        <v>0</v>
      </c>
      <c r="I18" s="26">
        <v>0</v>
      </c>
      <c r="J18" s="26">
        <v>0</v>
      </c>
      <c r="K18" s="26">
        <v>0</v>
      </c>
      <c r="L18" s="27">
        <v>0</v>
      </c>
    </row>
    <row r="19" spans="2:12" x14ac:dyDescent="0.2">
      <c r="B19" s="6" t="s">
        <v>490</v>
      </c>
      <c r="C19" s="7" t="s">
        <v>491</v>
      </c>
      <c r="D19" s="22">
        <f>D254</f>
        <v>3442017420</v>
      </c>
      <c r="E19" s="22">
        <f t="shared" ref="E19:H19" si="10">E254</f>
        <v>0</v>
      </c>
      <c r="F19" s="22">
        <f t="shared" si="10"/>
        <v>0</v>
      </c>
      <c r="G19" s="22">
        <f t="shared" si="10"/>
        <v>0</v>
      </c>
      <c r="H19" s="22">
        <f t="shared" si="10"/>
        <v>0</v>
      </c>
      <c r="I19" s="23">
        <f t="shared" si="1"/>
        <v>0</v>
      </c>
      <c r="J19" s="26">
        <v>0</v>
      </c>
      <c r="K19" s="26">
        <v>0</v>
      </c>
      <c r="L19" s="27">
        <v>0</v>
      </c>
    </row>
    <row r="20" spans="2:12" ht="22.5" x14ac:dyDescent="0.2">
      <c r="B20" s="6" t="s">
        <v>492</v>
      </c>
      <c r="C20" s="7" t="s">
        <v>493</v>
      </c>
      <c r="D20" s="22">
        <f>D258</f>
        <v>40346999244</v>
      </c>
      <c r="E20" s="22">
        <f t="shared" ref="E20:H20" si="11">E258</f>
        <v>9471953884</v>
      </c>
      <c r="F20" s="22">
        <f t="shared" si="11"/>
        <v>5106121786</v>
      </c>
      <c r="G20" s="22">
        <f t="shared" si="11"/>
        <v>615787185</v>
      </c>
      <c r="H20" s="22">
        <f t="shared" si="11"/>
        <v>615787185</v>
      </c>
      <c r="I20" s="23">
        <f t="shared" si="1"/>
        <v>23.476228868268496</v>
      </c>
      <c r="J20" s="23">
        <f t="shared" si="2"/>
        <v>53.90779820650571</v>
      </c>
      <c r="K20" s="23">
        <f t="shared" si="3"/>
        <v>12.059782567042751</v>
      </c>
      <c r="L20" s="24">
        <f t="shared" si="4"/>
        <v>100</v>
      </c>
    </row>
    <row r="21" spans="2:12" x14ac:dyDescent="0.2">
      <c r="B21" s="28"/>
      <c r="C21" s="29"/>
      <c r="D21" s="25"/>
      <c r="E21" s="25"/>
      <c r="F21" s="25"/>
      <c r="G21" s="25"/>
      <c r="H21" s="25"/>
      <c r="I21" s="23"/>
      <c r="J21" s="23"/>
      <c r="K21" s="23"/>
      <c r="L21" s="24"/>
    </row>
    <row r="22" spans="2:12" x14ac:dyDescent="0.2">
      <c r="B22" s="1" t="s">
        <v>0</v>
      </c>
      <c r="C22" s="2" t="s">
        <v>1</v>
      </c>
      <c r="D22" s="22">
        <f>D24+D25+D26+D27+D28</f>
        <v>130098572215</v>
      </c>
      <c r="E22" s="22">
        <f t="shared" ref="E22:H22" si="12">E24+E25+E26+E27+E28</f>
        <v>91624861494</v>
      </c>
      <c r="F22" s="22">
        <f t="shared" si="12"/>
        <v>74120399988</v>
      </c>
      <c r="G22" s="22">
        <f t="shared" si="12"/>
        <v>66770126261.269997</v>
      </c>
      <c r="H22" s="22">
        <f t="shared" si="12"/>
        <v>66656928297.269997</v>
      </c>
      <c r="I22" s="23">
        <f t="shared" si="1"/>
        <v>70.427261371155865</v>
      </c>
      <c r="J22" s="23">
        <f t="shared" si="2"/>
        <v>80.895511086642941</v>
      </c>
      <c r="K22" s="23">
        <f t="shared" si="3"/>
        <v>90.083332351255521</v>
      </c>
      <c r="L22" s="24">
        <f t="shared" si="4"/>
        <v>99.830466152546933</v>
      </c>
    </row>
    <row r="23" spans="2:12" x14ac:dyDescent="0.2">
      <c r="B23" s="1"/>
      <c r="C23" s="2"/>
      <c r="D23" s="25"/>
      <c r="E23" s="25"/>
      <c r="F23" s="25"/>
      <c r="G23" s="25"/>
      <c r="H23" s="25"/>
      <c r="I23" s="23"/>
      <c r="J23" s="23"/>
      <c r="K23" s="23"/>
      <c r="L23" s="24"/>
    </row>
    <row r="24" spans="2:12" x14ac:dyDescent="0.2">
      <c r="B24" s="1" t="s">
        <v>2</v>
      </c>
      <c r="C24" s="2" t="s">
        <v>3</v>
      </c>
      <c r="D24" s="22">
        <f>D30+D59</f>
        <v>108092656198</v>
      </c>
      <c r="E24" s="22">
        <f t="shared" ref="E24:H24" si="13">E30+E59</f>
        <v>76555314508</v>
      </c>
      <c r="F24" s="22">
        <f t="shared" si="13"/>
        <v>60489564027</v>
      </c>
      <c r="G24" s="22">
        <f t="shared" si="13"/>
        <v>59138496086.599998</v>
      </c>
      <c r="H24" s="22">
        <f t="shared" si="13"/>
        <v>59045298122.599998</v>
      </c>
      <c r="I24" s="23">
        <f t="shared" si="1"/>
        <v>70.823788775963564</v>
      </c>
      <c r="J24" s="23">
        <f t="shared" si="2"/>
        <v>79.014193091295922</v>
      </c>
      <c r="K24" s="23">
        <f t="shared" si="3"/>
        <v>97.766444572493626</v>
      </c>
      <c r="L24" s="24">
        <f t="shared" si="4"/>
        <v>99.842407280929962</v>
      </c>
    </row>
    <row r="25" spans="2:12" ht="22.5" x14ac:dyDescent="0.2">
      <c r="B25" s="1" t="s">
        <v>96</v>
      </c>
      <c r="C25" s="2" t="s">
        <v>97</v>
      </c>
      <c r="D25" s="22">
        <f>D76</f>
        <v>2930277577</v>
      </c>
      <c r="E25" s="22">
        <f t="shared" ref="E25:H25" si="14">E76</f>
        <v>1748709536</v>
      </c>
      <c r="F25" s="22">
        <f t="shared" si="14"/>
        <v>1347963815</v>
      </c>
      <c r="G25" s="22">
        <f t="shared" si="14"/>
        <v>1243337830</v>
      </c>
      <c r="H25" s="22">
        <f t="shared" si="14"/>
        <v>1243337830</v>
      </c>
      <c r="I25" s="23">
        <f t="shared" si="1"/>
        <v>59.677265721369579</v>
      </c>
      <c r="J25" s="23">
        <f t="shared" si="2"/>
        <v>77.083345589990543</v>
      </c>
      <c r="K25" s="23">
        <f t="shared" si="3"/>
        <v>92.238220059341884</v>
      </c>
      <c r="L25" s="24">
        <f t="shared" si="4"/>
        <v>100</v>
      </c>
    </row>
    <row r="26" spans="2:12" ht="22.5" x14ac:dyDescent="0.2">
      <c r="B26" s="1" t="s">
        <v>134</v>
      </c>
      <c r="C26" s="2" t="s">
        <v>135</v>
      </c>
      <c r="D26" s="22">
        <f>D95</f>
        <v>4370000000</v>
      </c>
      <c r="E26" s="22">
        <f>E95</f>
        <v>2629997570</v>
      </c>
      <c r="F26" s="22">
        <f>F95</f>
        <v>2462975576</v>
      </c>
      <c r="G26" s="22">
        <f>G95</f>
        <v>1715582738</v>
      </c>
      <c r="H26" s="22">
        <f>H95</f>
        <v>1715582738</v>
      </c>
      <c r="I26" s="23">
        <f t="shared" si="1"/>
        <v>60.183010755148736</v>
      </c>
      <c r="J26" s="23">
        <f t="shared" si="2"/>
        <v>93.649347972591471</v>
      </c>
      <c r="K26" s="23">
        <f t="shared" si="3"/>
        <v>69.654882278053094</v>
      </c>
      <c r="L26" s="24">
        <f t="shared" si="4"/>
        <v>100</v>
      </c>
    </row>
    <row r="27" spans="2:12" ht="33.75" x14ac:dyDescent="0.2">
      <c r="B27" s="1" t="s">
        <v>145</v>
      </c>
      <c r="C27" s="2" t="s">
        <v>146</v>
      </c>
      <c r="D27" s="22">
        <f>D101</f>
        <v>1315905508</v>
      </c>
      <c r="E27" s="22">
        <f>E101</f>
        <v>738782694</v>
      </c>
      <c r="F27" s="22">
        <f>F101</f>
        <v>0</v>
      </c>
      <c r="G27" s="22">
        <f>G101</f>
        <v>0</v>
      </c>
      <c r="H27" s="22">
        <f>H101</f>
        <v>0</v>
      </c>
      <c r="I27" s="23">
        <f t="shared" si="1"/>
        <v>56.142533754026971</v>
      </c>
      <c r="J27" s="23">
        <f t="shared" si="2"/>
        <v>0</v>
      </c>
      <c r="K27" s="26">
        <v>0</v>
      </c>
      <c r="L27" s="27">
        <v>0</v>
      </c>
    </row>
    <row r="28" spans="2:12" x14ac:dyDescent="0.2">
      <c r="B28" s="1" t="s">
        <v>152</v>
      </c>
      <c r="C28" s="2" t="s">
        <v>153</v>
      </c>
      <c r="D28" s="22">
        <f>D105</f>
        <v>13389732932</v>
      </c>
      <c r="E28" s="22">
        <f>E105</f>
        <v>9952057186</v>
      </c>
      <c r="F28" s="22">
        <f>F105</f>
        <v>9819896570</v>
      </c>
      <c r="G28" s="22">
        <f>G105</f>
        <v>4672709606.6700001</v>
      </c>
      <c r="H28" s="22">
        <f>H105</f>
        <v>4652709606.6700001</v>
      </c>
      <c r="I28" s="23">
        <f t="shared" si="1"/>
        <v>74.326032016782577</v>
      </c>
      <c r="J28" s="23">
        <f t="shared" si="2"/>
        <v>98.672027164535223</v>
      </c>
      <c r="K28" s="23">
        <f t="shared" si="3"/>
        <v>47.584102066260357</v>
      </c>
      <c r="L28" s="24">
        <f t="shared" si="4"/>
        <v>99.571982817604336</v>
      </c>
    </row>
    <row r="29" spans="2:12" x14ac:dyDescent="0.2">
      <c r="B29" s="28"/>
      <c r="C29" s="30"/>
      <c r="D29" s="31"/>
      <c r="E29" s="31"/>
      <c r="F29" s="31"/>
      <c r="G29" s="31"/>
      <c r="H29" s="31"/>
      <c r="I29" s="32"/>
      <c r="J29" s="32"/>
      <c r="K29" s="32"/>
      <c r="L29" s="33"/>
    </row>
    <row r="30" spans="2:12" ht="22.5" x14ac:dyDescent="0.2">
      <c r="B30" s="34" t="s">
        <v>4</v>
      </c>
      <c r="C30" s="35" t="s">
        <v>5</v>
      </c>
      <c r="D30" s="36">
        <f>D31+D45+D51</f>
        <v>99700503388</v>
      </c>
      <c r="E30" s="36">
        <v>71867221901</v>
      </c>
      <c r="F30" s="36">
        <v>56933342746</v>
      </c>
      <c r="G30" s="36">
        <v>56676392179</v>
      </c>
      <c r="H30" s="36">
        <v>56612646715</v>
      </c>
      <c r="I30" s="37">
        <f t="shared" si="1"/>
        <v>72.083108368387599</v>
      </c>
      <c r="J30" s="37">
        <f t="shared" si="2"/>
        <v>79.220180271373195</v>
      </c>
      <c r="K30" s="37">
        <f t="shared" si="3"/>
        <v>99.548681748503071</v>
      </c>
      <c r="L30" s="38">
        <f t="shared" si="4"/>
        <v>99.887527308021532</v>
      </c>
    </row>
    <row r="31" spans="2:12" ht="33.75" x14ac:dyDescent="0.2">
      <c r="B31" s="39" t="s">
        <v>6</v>
      </c>
      <c r="C31" s="40" t="s">
        <v>7</v>
      </c>
      <c r="D31" s="41">
        <f>D32+D33+D34+D35+D36+D37+D38+D39+D40+D41+D42+D43+D44</f>
        <v>60980058867</v>
      </c>
      <c r="E31" s="41">
        <v>36020583289</v>
      </c>
      <c r="F31" s="41">
        <v>36020583289</v>
      </c>
      <c r="G31" s="41">
        <v>36020583289</v>
      </c>
      <c r="H31" s="41">
        <v>36020583289</v>
      </c>
      <c r="I31" s="42">
        <f t="shared" si="1"/>
        <v>59.06944656705295</v>
      </c>
      <c r="J31" s="42">
        <f t="shared" si="2"/>
        <v>100</v>
      </c>
      <c r="K31" s="42">
        <f t="shared" si="3"/>
        <v>100</v>
      </c>
      <c r="L31" s="43">
        <f t="shared" si="4"/>
        <v>100</v>
      </c>
    </row>
    <row r="32" spans="2:12" ht="22.5" x14ac:dyDescent="0.2">
      <c r="B32" s="28" t="s">
        <v>8</v>
      </c>
      <c r="C32" s="30" t="s">
        <v>9</v>
      </c>
      <c r="D32" s="44">
        <v>46358697277</v>
      </c>
      <c r="E32" s="44">
        <v>28639824902</v>
      </c>
      <c r="F32" s="44">
        <v>28639824902</v>
      </c>
      <c r="G32" s="44">
        <v>28639824902</v>
      </c>
      <c r="H32" s="44">
        <v>28639824902</v>
      </c>
      <c r="I32" s="32">
        <f t="shared" si="1"/>
        <v>61.778752605736209</v>
      </c>
      <c r="J32" s="32">
        <f t="shared" si="2"/>
        <v>100</v>
      </c>
      <c r="K32" s="32">
        <f t="shared" si="3"/>
        <v>100</v>
      </c>
      <c r="L32" s="33">
        <f t="shared" si="4"/>
        <v>100</v>
      </c>
    </row>
    <row r="33" spans="2:12" ht="23.25" thickBot="1" x14ac:dyDescent="0.25">
      <c r="B33" s="45" t="s">
        <v>10</v>
      </c>
      <c r="C33" s="46" t="s">
        <v>11</v>
      </c>
      <c r="D33" s="47">
        <v>1360154624</v>
      </c>
      <c r="E33" s="47">
        <v>1188579510</v>
      </c>
      <c r="F33" s="47">
        <v>1188579510</v>
      </c>
      <c r="G33" s="47">
        <v>1188579510</v>
      </c>
      <c r="H33" s="47">
        <v>1188579510</v>
      </c>
      <c r="I33" s="48">
        <f t="shared" si="1"/>
        <v>87.385616975265307</v>
      </c>
      <c r="J33" s="48">
        <f t="shared" si="2"/>
        <v>100</v>
      </c>
      <c r="K33" s="48">
        <f t="shared" si="3"/>
        <v>100</v>
      </c>
      <c r="L33" s="49">
        <f t="shared" si="4"/>
        <v>100</v>
      </c>
    </row>
    <row r="34" spans="2:12" ht="12.75" customHeight="1" x14ac:dyDescent="0.2">
      <c r="B34" s="17" t="s">
        <v>12</v>
      </c>
      <c r="C34" s="18" t="s">
        <v>13</v>
      </c>
      <c r="D34" s="19">
        <v>78408000</v>
      </c>
      <c r="E34" s="19">
        <v>47863412</v>
      </c>
      <c r="F34" s="19">
        <v>47863412</v>
      </c>
      <c r="G34" s="19">
        <v>47863412</v>
      </c>
      <c r="H34" s="19">
        <v>47863412</v>
      </c>
      <c r="I34" s="20">
        <f t="shared" si="1"/>
        <v>61.044041424344456</v>
      </c>
      <c r="J34" s="20">
        <f t="shared" si="2"/>
        <v>100</v>
      </c>
      <c r="K34" s="20">
        <f t="shared" si="3"/>
        <v>100</v>
      </c>
      <c r="L34" s="21">
        <f t="shared" si="4"/>
        <v>100</v>
      </c>
    </row>
    <row r="35" spans="2:12" ht="12.75" customHeight="1" x14ac:dyDescent="0.2">
      <c r="B35" s="28" t="s">
        <v>14</v>
      </c>
      <c r="C35" s="30" t="s">
        <v>15</v>
      </c>
      <c r="D35" s="44">
        <v>2043159319</v>
      </c>
      <c r="E35" s="44">
        <v>0</v>
      </c>
      <c r="F35" s="44">
        <v>0</v>
      </c>
      <c r="G35" s="44">
        <v>0</v>
      </c>
      <c r="H35" s="44">
        <v>0</v>
      </c>
      <c r="I35" s="32">
        <f t="shared" si="1"/>
        <v>0</v>
      </c>
      <c r="J35" s="50">
        <v>0</v>
      </c>
      <c r="K35" s="50">
        <v>0</v>
      </c>
      <c r="L35" s="51">
        <v>0</v>
      </c>
    </row>
    <row r="36" spans="2:12" ht="12.75" customHeight="1" x14ac:dyDescent="0.2">
      <c r="B36" s="28" t="s">
        <v>16</v>
      </c>
      <c r="C36" s="30" t="s">
        <v>17</v>
      </c>
      <c r="D36" s="44">
        <v>3340493559</v>
      </c>
      <c r="E36" s="44">
        <v>3175560890</v>
      </c>
      <c r="F36" s="44">
        <v>3175560890</v>
      </c>
      <c r="G36" s="44">
        <v>3175560890</v>
      </c>
      <c r="H36" s="44">
        <v>3175560890</v>
      </c>
      <c r="I36" s="32">
        <f t="shared" si="1"/>
        <v>95.062625744161778</v>
      </c>
      <c r="J36" s="32">
        <f t="shared" si="2"/>
        <v>100</v>
      </c>
      <c r="K36" s="32">
        <f t="shared" si="3"/>
        <v>100</v>
      </c>
      <c r="L36" s="33">
        <f t="shared" si="4"/>
        <v>100</v>
      </c>
    </row>
    <row r="37" spans="2:12" ht="12.75" customHeight="1" x14ac:dyDescent="0.2">
      <c r="B37" s="28" t="s">
        <v>18</v>
      </c>
      <c r="C37" s="30" t="s">
        <v>19</v>
      </c>
      <c r="D37" s="44">
        <v>3216364289</v>
      </c>
      <c r="E37" s="44">
        <v>0</v>
      </c>
      <c r="F37" s="44">
        <v>0</v>
      </c>
      <c r="G37" s="44">
        <v>0</v>
      </c>
      <c r="H37" s="44">
        <v>0</v>
      </c>
      <c r="I37" s="32">
        <f t="shared" si="1"/>
        <v>0</v>
      </c>
      <c r="J37" s="50">
        <v>0</v>
      </c>
      <c r="K37" s="50">
        <v>0</v>
      </c>
      <c r="L37" s="51">
        <v>0</v>
      </c>
    </row>
    <row r="38" spans="2:12" ht="12.75" customHeight="1" x14ac:dyDescent="0.2">
      <c r="B38" s="28" t="s">
        <v>20</v>
      </c>
      <c r="C38" s="30" t="s">
        <v>21</v>
      </c>
      <c r="D38" s="44">
        <v>146985424</v>
      </c>
      <c r="E38" s="44">
        <v>44220003</v>
      </c>
      <c r="F38" s="44">
        <v>44220003</v>
      </c>
      <c r="G38" s="44">
        <v>44220003</v>
      </c>
      <c r="H38" s="44">
        <v>44220003</v>
      </c>
      <c r="I38" s="32">
        <f t="shared" si="1"/>
        <v>30.084617778154655</v>
      </c>
      <c r="J38" s="32">
        <f t="shared" si="2"/>
        <v>100</v>
      </c>
      <c r="K38" s="32">
        <f t="shared" si="3"/>
        <v>100</v>
      </c>
      <c r="L38" s="33">
        <f t="shared" si="4"/>
        <v>100</v>
      </c>
    </row>
    <row r="39" spans="2:12" ht="12.75" customHeight="1" x14ac:dyDescent="0.2">
      <c r="B39" s="28" t="s">
        <v>22</v>
      </c>
      <c r="C39" s="30" t="s">
        <v>23</v>
      </c>
      <c r="D39" s="44">
        <v>139246074</v>
      </c>
      <c r="E39" s="44">
        <v>0</v>
      </c>
      <c r="F39" s="44">
        <v>0</v>
      </c>
      <c r="G39" s="44">
        <v>0</v>
      </c>
      <c r="H39" s="44">
        <v>0</v>
      </c>
      <c r="I39" s="32">
        <f t="shared" si="1"/>
        <v>0</v>
      </c>
      <c r="J39" s="50">
        <v>0</v>
      </c>
      <c r="K39" s="50">
        <v>0</v>
      </c>
      <c r="L39" s="51">
        <v>0</v>
      </c>
    </row>
    <row r="40" spans="2:12" ht="12.75" customHeight="1" x14ac:dyDescent="0.2">
      <c r="B40" s="28" t="s">
        <v>24</v>
      </c>
      <c r="C40" s="30" t="s">
        <v>25</v>
      </c>
      <c r="D40" s="44">
        <v>808859718</v>
      </c>
      <c r="E40" s="44">
        <v>415973379</v>
      </c>
      <c r="F40" s="44">
        <v>415973379</v>
      </c>
      <c r="G40" s="44">
        <v>415973379</v>
      </c>
      <c r="H40" s="44">
        <v>415973379</v>
      </c>
      <c r="I40" s="32">
        <f t="shared" si="1"/>
        <v>51.427134983126955</v>
      </c>
      <c r="J40" s="32">
        <f t="shared" si="2"/>
        <v>100</v>
      </c>
      <c r="K40" s="32">
        <f t="shared" si="3"/>
        <v>100</v>
      </c>
      <c r="L40" s="33">
        <f t="shared" si="4"/>
        <v>100</v>
      </c>
    </row>
    <row r="41" spans="2:12" ht="12.75" customHeight="1" x14ac:dyDescent="0.2">
      <c r="B41" s="28" t="s">
        <v>26</v>
      </c>
      <c r="C41" s="30" t="s">
        <v>27</v>
      </c>
      <c r="D41" s="44">
        <v>2230206636</v>
      </c>
      <c r="E41" s="44">
        <v>1655986615</v>
      </c>
      <c r="F41" s="44">
        <v>1655986615</v>
      </c>
      <c r="G41" s="44">
        <v>1655986615</v>
      </c>
      <c r="H41" s="44">
        <v>1655986615</v>
      </c>
      <c r="I41" s="32">
        <f t="shared" si="1"/>
        <v>74.252609075278528</v>
      </c>
      <c r="J41" s="32">
        <f t="shared" si="2"/>
        <v>100</v>
      </c>
      <c r="K41" s="32">
        <f t="shared" si="3"/>
        <v>100</v>
      </c>
      <c r="L41" s="33">
        <f t="shared" si="4"/>
        <v>100</v>
      </c>
    </row>
    <row r="42" spans="2:12" ht="12.75" customHeight="1" x14ac:dyDescent="0.2">
      <c r="B42" s="28" t="s">
        <v>28</v>
      </c>
      <c r="C42" s="30" t="s">
        <v>29</v>
      </c>
      <c r="D42" s="44">
        <v>589206726</v>
      </c>
      <c r="E42" s="44">
        <v>413994531</v>
      </c>
      <c r="F42" s="44">
        <v>413994531</v>
      </c>
      <c r="G42" s="44">
        <v>413994531</v>
      </c>
      <c r="H42" s="44">
        <v>413994531</v>
      </c>
      <c r="I42" s="32">
        <f t="shared" si="1"/>
        <v>70.263035490195676</v>
      </c>
      <c r="J42" s="32">
        <f t="shared" si="2"/>
        <v>100</v>
      </c>
      <c r="K42" s="32">
        <f t="shared" si="3"/>
        <v>100</v>
      </c>
      <c r="L42" s="33">
        <f t="shared" si="4"/>
        <v>100</v>
      </c>
    </row>
    <row r="43" spans="2:12" ht="22.5" x14ac:dyDescent="0.2">
      <c r="B43" s="28" t="s">
        <v>30</v>
      </c>
      <c r="C43" s="30" t="s">
        <v>31</v>
      </c>
      <c r="D43" s="44">
        <v>667643558</v>
      </c>
      <c r="E43" s="44">
        <v>438580047</v>
      </c>
      <c r="F43" s="44">
        <v>438580047</v>
      </c>
      <c r="G43" s="44">
        <v>438580047</v>
      </c>
      <c r="H43" s="44">
        <v>438580047</v>
      </c>
      <c r="I43" s="32">
        <f t="shared" si="1"/>
        <v>65.690747966447091</v>
      </c>
      <c r="J43" s="32">
        <f t="shared" si="2"/>
        <v>100</v>
      </c>
      <c r="K43" s="32">
        <f t="shared" si="3"/>
        <v>100</v>
      </c>
      <c r="L43" s="33">
        <f t="shared" si="4"/>
        <v>100</v>
      </c>
    </row>
    <row r="44" spans="2:12" ht="12.75" customHeight="1" x14ac:dyDescent="0.2">
      <c r="B44" s="28" t="s">
        <v>32</v>
      </c>
      <c r="C44" s="30" t="s">
        <v>33</v>
      </c>
      <c r="D44" s="44">
        <v>633663</v>
      </c>
      <c r="E44" s="44">
        <v>0</v>
      </c>
      <c r="F44" s="44">
        <v>0</v>
      </c>
      <c r="G44" s="44">
        <v>0</v>
      </c>
      <c r="H44" s="44">
        <v>0</v>
      </c>
      <c r="I44" s="32">
        <f t="shared" si="1"/>
        <v>0</v>
      </c>
      <c r="J44" s="50">
        <v>0</v>
      </c>
      <c r="K44" s="50">
        <v>0</v>
      </c>
      <c r="L44" s="51">
        <v>0</v>
      </c>
    </row>
    <row r="45" spans="2:12" ht="22.5" x14ac:dyDescent="0.2">
      <c r="B45" s="39" t="s">
        <v>34</v>
      </c>
      <c r="C45" s="40" t="s">
        <v>35</v>
      </c>
      <c r="D45" s="41">
        <f>D46+D47+D48+D49+D50</f>
        <v>16644500711</v>
      </c>
      <c r="E45" s="41">
        <v>16642052230</v>
      </c>
      <c r="F45" s="41">
        <v>11573613766</v>
      </c>
      <c r="G45" s="41">
        <v>11573604766</v>
      </c>
      <c r="H45" s="41">
        <v>11509859302</v>
      </c>
      <c r="I45" s="42">
        <f t="shared" si="1"/>
        <v>99.985289549728691</v>
      </c>
      <c r="J45" s="42">
        <f t="shared" si="2"/>
        <v>69.54439035551566</v>
      </c>
      <c r="K45" s="42">
        <f t="shared" si="3"/>
        <v>99.99992223690731</v>
      </c>
      <c r="L45" s="43">
        <f t="shared" si="4"/>
        <v>99.449216857765293</v>
      </c>
    </row>
    <row r="46" spans="2:12" ht="12.75" customHeight="1" x14ac:dyDescent="0.2">
      <c r="B46" s="28" t="s">
        <v>36</v>
      </c>
      <c r="C46" s="30" t="s">
        <v>37</v>
      </c>
      <c r="D46" s="44">
        <v>3991150198</v>
      </c>
      <c r="E46" s="44">
        <v>3991150198</v>
      </c>
      <c r="F46" s="44">
        <v>2175224494</v>
      </c>
      <c r="G46" s="44">
        <v>2175224494</v>
      </c>
      <c r="H46" s="44">
        <v>2175224494</v>
      </c>
      <c r="I46" s="32">
        <f t="shared" si="1"/>
        <v>100</v>
      </c>
      <c r="J46" s="32">
        <f t="shared" si="2"/>
        <v>54.501193542904588</v>
      </c>
      <c r="K46" s="32">
        <f t="shared" si="3"/>
        <v>100</v>
      </c>
      <c r="L46" s="33">
        <f t="shared" si="4"/>
        <v>100</v>
      </c>
    </row>
    <row r="47" spans="2:12" ht="12.75" customHeight="1" x14ac:dyDescent="0.2">
      <c r="B47" s="28" t="s">
        <v>38</v>
      </c>
      <c r="C47" s="30" t="s">
        <v>39</v>
      </c>
      <c r="D47" s="44">
        <v>5634564987</v>
      </c>
      <c r="E47" s="44">
        <v>5634564987</v>
      </c>
      <c r="F47" s="44">
        <v>3620661700</v>
      </c>
      <c r="G47" s="44">
        <v>3620652700</v>
      </c>
      <c r="H47" s="44">
        <v>3557661000</v>
      </c>
      <c r="I47" s="32">
        <f t="shared" si="1"/>
        <v>100</v>
      </c>
      <c r="J47" s="32">
        <f t="shared" si="2"/>
        <v>64.258052012063871</v>
      </c>
      <c r="K47" s="32">
        <f t="shared" si="3"/>
        <v>99.99975142665221</v>
      </c>
      <c r="L47" s="33">
        <f t="shared" si="4"/>
        <v>98.260211480653751</v>
      </c>
    </row>
    <row r="48" spans="2:12" ht="12.75" customHeight="1" x14ac:dyDescent="0.2">
      <c r="B48" s="28" t="s">
        <v>40</v>
      </c>
      <c r="C48" s="30" t="s">
        <v>41</v>
      </c>
      <c r="D48" s="44">
        <v>1475017012</v>
      </c>
      <c r="E48" s="44">
        <v>1475017012</v>
      </c>
      <c r="F48" s="44">
        <v>766637000</v>
      </c>
      <c r="G48" s="44">
        <v>766637000</v>
      </c>
      <c r="H48" s="44">
        <v>766637000</v>
      </c>
      <c r="I48" s="32">
        <f t="shared" si="1"/>
        <v>100</v>
      </c>
      <c r="J48" s="32">
        <f t="shared" si="2"/>
        <v>51.974790376180422</v>
      </c>
      <c r="K48" s="32">
        <f t="shared" si="3"/>
        <v>100</v>
      </c>
      <c r="L48" s="33">
        <f t="shared" si="4"/>
        <v>100</v>
      </c>
    </row>
    <row r="49" spans="2:12" ht="22.5" x14ac:dyDescent="0.2">
      <c r="B49" s="28" t="s">
        <v>42</v>
      </c>
      <c r="C49" s="30" t="s">
        <v>43</v>
      </c>
      <c r="D49" s="44">
        <v>543768514</v>
      </c>
      <c r="E49" s="44">
        <v>543768514</v>
      </c>
      <c r="F49" s="44">
        <v>304512600</v>
      </c>
      <c r="G49" s="44">
        <v>304512600</v>
      </c>
      <c r="H49" s="44">
        <v>304512600</v>
      </c>
      <c r="I49" s="32">
        <f t="shared" si="1"/>
        <v>100</v>
      </c>
      <c r="J49" s="32">
        <f t="shared" si="2"/>
        <v>56.000410498206968</v>
      </c>
      <c r="K49" s="32">
        <f t="shared" si="3"/>
        <v>100</v>
      </c>
      <c r="L49" s="33">
        <f t="shared" si="4"/>
        <v>100</v>
      </c>
    </row>
    <row r="50" spans="2:12" ht="12.75" customHeight="1" x14ac:dyDescent="0.2">
      <c r="B50" s="28" t="s">
        <v>44</v>
      </c>
      <c r="C50" s="30" t="s">
        <v>45</v>
      </c>
      <c r="D50" s="44">
        <v>5000000000</v>
      </c>
      <c r="E50" s="44">
        <v>4997551519</v>
      </c>
      <c r="F50" s="44">
        <v>4706577972</v>
      </c>
      <c r="G50" s="44">
        <v>4706577972</v>
      </c>
      <c r="H50" s="44">
        <v>4705824208</v>
      </c>
      <c r="I50" s="32">
        <f t="shared" si="1"/>
        <v>99.951030380000006</v>
      </c>
      <c r="J50" s="32">
        <f t="shared" si="2"/>
        <v>94.177677890988036</v>
      </c>
      <c r="K50" s="32">
        <f t="shared" si="3"/>
        <v>100</v>
      </c>
      <c r="L50" s="33">
        <f t="shared" si="4"/>
        <v>99.983984882339485</v>
      </c>
    </row>
    <row r="51" spans="2:12" ht="22.5" x14ac:dyDescent="0.2">
      <c r="B51" s="39" t="s">
        <v>46</v>
      </c>
      <c r="C51" s="40" t="s">
        <v>47</v>
      </c>
      <c r="D51" s="41">
        <f>D52+D53+D54+D55+D56+D57+D58</f>
        <v>22075943810</v>
      </c>
      <c r="E51" s="41">
        <v>19204586382</v>
      </c>
      <c r="F51" s="41">
        <v>9339145691</v>
      </c>
      <c r="G51" s="41">
        <v>9082204124</v>
      </c>
      <c r="H51" s="41">
        <v>9082204124</v>
      </c>
      <c r="I51" s="42">
        <f t="shared" si="1"/>
        <v>86.993274431604021</v>
      </c>
      <c r="J51" s="42">
        <f t="shared" si="2"/>
        <v>48.629767417190294</v>
      </c>
      <c r="K51" s="42">
        <f t="shared" si="3"/>
        <v>97.248767976201393</v>
      </c>
      <c r="L51" s="43">
        <f t="shared" si="4"/>
        <v>100</v>
      </c>
    </row>
    <row r="52" spans="2:12" ht="22.5" x14ac:dyDescent="0.2">
      <c r="B52" s="28" t="s">
        <v>48</v>
      </c>
      <c r="C52" s="30" t="s">
        <v>49</v>
      </c>
      <c r="D52" s="44">
        <v>6060563776</v>
      </c>
      <c r="E52" s="44">
        <v>6060563776</v>
      </c>
      <c r="F52" s="44">
        <v>3069191492</v>
      </c>
      <c r="G52" s="44">
        <v>3069191492</v>
      </c>
      <c r="H52" s="44">
        <v>3069191492</v>
      </c>
      <c r="I52" s="32">
        <f t="shared" si="1"/>
        <v>100</v>
      </c>
      <c r="J52" s="32">
        <f t="shared" si="2"/>
        <v>50.642012945298646</v>
      </c>
      <c r="K52" s="32">
        <f t="shared" si="3"/>
        <v>100</v>
      </c>
      <c r="L52" s="33">
        <f t="shared" si="4"/>
        <v>100</v>
      </c>
    </row>
    <row r="53" spans="2:12" ht="12.75" customHeight="1" x14ac:dyDescent="0.2">
      <c r="B53" s="28" t="s">
        <v>50</v>
      </c>
      <c r="C53" s="30" t="s">
        <v>51</v>
      </c>
      <c r="D53" s="44">
        <v>1740797113</v>
      </c>
      <c r="E53" s="44">
        <v>1696937215</v>
      </c>
      <c r="F53" s="44">
        <v>930510354</v>
      </c>
      <c r="G53" s="44">
        <v>930510354</v>
      </c>
      <c r="H53" s="44">
        <v>930510354</v>
      </c>
      <c r="I53" s="32">
        <f t="shared" si="1"/>
        <v>97.480470430904248</v>
      </c>
      <c r="J53" s="32">
        <f t="shared" si="2"/>
        <v>54.834695460432812</v>
      </c>
      <c r="K53" s="32">
        <f t="shared" si="3"/>
        <v>100</v>
      </c>
      <c r="L53" s="33">
        <f t="shared" si="4"/>
        <v>100</v>
      </c>
    </row>
    <row r="54" spans="2:12" ht="12.75" customHeight="1" x14ac:dyDescent="0.2">
      <c r="B54" s="28" t="s">
        <v>52</v>
      </c>
      <c r="C54" s="30" t="s">
        <v>53</v>
      </c>
      <c r="D54" s="44">
        <v>13514582921</v>
      </c>
      <c r="E54" s="44">
        <v>10779235391</v>
      </c>
      <c r="F54" s="44">
        <v>4713088657</v>
      </c>
      <c r="G54" s="44">
        <v>4712869757</v>
      </c>
      <c r="H54" s="44">
        <v>4712869757</v>
      </c>
      <c r="I54" s="32">
        <f t="shared" si="1"/>
        <v>79.760029991383547</v>
      </c>
      <c r="J54" s="32">
        <f t="shared" si="2"/>
        <v>43.723775259005286</v>
      </c>
      <c r="K54" s="32">
        <f t="shared" si="3"/>
        <v>99.995355487326236</v>
      </c>
      <c r="L54" s="33">
        <f t="shared" si="4"/>
        <v>100</v>
      </c>
    </row>
    <row r="55" spans="2:12" ht="12.75" customHeight="1" x14ac:dyDescent="0.2">
      <c r="B55" s="28" t="s">
        <v>54</v>
      </c>
      <c r="C55" s="30" t="s">
        <v>55</v>
      </c>
      <c r="D55" s="44">
        <v>50000000</v>
      </c>
      <c r="E55" s="44">
        <v>25000000</v>
      </c>
      <c r="F55" s="44">
        <v>18401486</v>
      </c>
      <c r="G55" s="44">
        <v>18401486</v>
      </c>
      <c r="H55" s="44">
        <v>18401486</v>
      </c>
      <c r="I55" s="32">
        <f t="shared" si="1"/>
        <v>50</v>
      </c>
      <c r="J55" s="32">
        <f t="shared" si="2"/>
        <v>73.605943999999994</v>
      </c>
      <c r="K55" s="32">
        <f t="shared" si="3"/>
        <v>100</v>
      </c>
      <c r="L55" s="33">
        <f t="shared" si="4"/>
        <v>100</v>
      </c>
    </row>
    <row r="56" spans="2:12" ht="12.75" customHeight="1" x14ac:dyDescent="0.2">
      <c r="B56" s="28" t="s">
        <v>56</v>
      </c>
      <c r="C56" s="30" t="s">
        <v>57</v>
      </c>
      <c r="D56" s="44">
        <v>50000000</v>
      </c>
      <c r="E56" s="44">
        <v>25000000</v>
      </c>
      <c r="F56" s="44">
        <v>18981035</v>
      </c>
      <c r="G56" s="44">
        <v>18981035</v>
      </c>
      <c r="H56" s="44">
        <v>18981035</v>
      </c>
      <c r="I56" s="32">
        <f t="shared" si="1"/>
        <v>50</v>
      </c>
      <c r="J56" s="32">
        <f t="shared" si="2"/>
        <v>75.924139999999994</v>
      </c>
      <c r="K56" s="32">
        <f t="shared" si="3"/>
        <v>100</v>
      </c>
      <c r="L56" s="33">
        <f t="shared" si="4"/>
        <v>100</v>
      </c>
    </row>
    <row r="57" spans="2:12" ht="12.75" customHeight="1" x14ac:dyDescent="0.2">
      <c r="B57" s="28" t="s">
        <v>58</v>
      </c>
      <c r="C57" s="30" t="s">
        <v>59</v>
      </c>
      <c r="D57" s="44">
        <v>60000000</v>
      </c>
      <c r="E57" s="44">
        <v>17850000</v>
      </c>
      <c r="F57" s="44">
        <v>17850000</v>
      </c>
      <c r="G57" s="44">
        <v>17850000</v>
      </c>
      <c r="H57" s="44">
        <v>17850000</v>
      </c>
      <c r="I57" s="32">
        <f t="shared" si="1"/>
        <v>29.75</v>
      </c>
      <c r="J57" s="32">
        <f t="shared" si="2"/>
        <v>100</v>
      </c>
      <c r="K57" s="32">
        <f t="shared" si="3"/>
        <v>100</v>
      </c>
      <c r="L57" s="33">
        <f t="shared" si="4"/>
        <v>100</v>
      </c>
    </row>
    <row r="58" spans="2:12" ht="12.75" customHeight="1" x14ac:dyDescent="0.2">
      <c r="B58" s="28" t="s">
        <v>60</v>
      </c>
      <c r="C58" s="30" t="s">
        <v>61</v>
      </c>
      <c r="D58" s="44">
        <v>600000000</v>
      </c>
      <c r="E58" s="44">
        <v>600000000</v>
      </c>
      <c r="F58" s="44">
        <v>571122667</v>
      </c>
      <c r="G58" s="44">
        <v>314400000</v>
      </c>
      <c r="H58" s="44">
        <v>314400000</v>
      </c>
      <c r="I58" s="32">
        <f t="shared" si="1"/>
        <v>100</v>
      </c>
      <c r="J58" s="32">
        <f t="shared" si="2"/>
        <v>95.187111166666668</v>
      </c>
      <c r="K58" s="32">
        <f t="shared" si="3"/>
        <v>55.049469784045534</v>
      </c>
      <c r="L58" s="33">
        <f t="shared" si="4"/>
        <v>100</v>
      </c>
    </row>
    <row r="59" spans="2:12" ht="12.75" customHeight="1" x14ac:dyDescent="0.2">
      <c r="B59" s="34" t="s">
        <v>62</v>
      </c>
      <c r="C59" s="35" t="s">
        <v>63</v>
      </c>
      <c r="D59" s="36">
        <f>D60+D62+D70+D73</f>
        <v>8392152810</v>
      </c>
      <c r="E59" s="36">
        <v>4688092607</v>
      </c>
      <c r="F59" s="36">
        <v>3556221281</v>
      </c>
      <c r="G59" s="36">
        <v>2462103907.5999999</v>
      </c>
      <c r="H59" s="36">
        <v>2432651407.5999999</v>
      </c>
      <c r="I59" s="37">
        <f t="shared" si="1"/>
        <v>55.862812714917666</v>
      </c>
      <c r="J59" s="37">
        <f t="shared" si="2"/>
        <v>75.856464006066076</v>
      </c>
      <c r="K59" s="37">
        <f t="shared" si="3"/>
        <v>69.233709408196972</v>
      </c>
      <c r="L59" s="38">
        <f t="shared" si="4"/>
        <v>98.803766977133407</v>
      </c>
    </row>
    <row r="60" spans="2:12" ht="12.75" customHeight="1" x14ac:dyDescent="0.2">
      <c r="B60" s="39" t="s">
        <v>64</v>
      </c>
      <c r="C60" s="40" t="s">
        <v>65</v>
      </c>
      <c r="D60" s="41">
        <f>D61</f>
        <v>1070000000</v>
      </c>
      <c r="E60" s="41">
        <v>1069115963</v>
      </c>
      <c r="F60" s="41">
        <v>996994263</v>
      </c>
      <c r="G60" s="41">
        <v>220992809</v>
      </c>
      <c r="H60" s="41">
        <v>220992809</v>
      </c>
      <c r="I60" s="42">
        <f t="shared" si="1"/>
        <v>99.917379719626169</v>
      </c>
      <c r="J60" s="42">
        <f t="shared" si="2"/>
        <v>93.254080708174783</v>
      </c>
      <c r="K60" s="42">
        <f t="shared" si="3"/>
        <v>22.165905783150929</v>
      </c>
      <c r="L60" s="43">
        <f t="shared" si="4"/>
        <v>100</v>
      </c>
    </row>
    <row r="61" spans="2:12" ht="12.75" customHeight="1" x14ac:dyDescent="0.2">
      <c r="B61" s="28" t="s">
        <v>66</v>
      </c>
      <c r="C61" s="30" t="s">
        <v>67</v>
      </c>
      <c r="D61" s="44">
        <v>1070000000</v>
      </c>
      <c r="E61" s="44">
        <v>1069115963</v>
      </c>
      <c r="F61" s="44">
        <v>996994263</v>
      </c>
      <c r="G61" s="44">
        <v>220992809</v>
      </c>
      <c r="H61" s="44">
        <v>220992809</v>
      </c>
      <c r="I61" s="32">
        <f t="shared" si="1"/>
        <v>99.917379719626169</v>
      </c>
      <c r="J61" s="32">
        <f t="shared" si="2"/>
        <v>93.254080708174783</v>
      </c>
      <c r="K61" s="32">
        <f t="shared" si="3"/>
        <v>22.165905783150929</v>
      </c>
      <c r="L61" s="33">
        <f t="shared" si="4"/>
        <v>100</v>
      </c>
    </row>
    <row r="62" spans="2:12" ht="22.5" x14ac:dyDescent="0.2">
      <c r="B62" s="39" t="s">
        <v>68</v>
      </c>
      <c r="C62" s="40" t="s">
        <v>69</v>
      </c>
      <c r="D62" s="41">
        <f>D63+D64+D65+D66+D67+D68+D69</f>
        <v>3739032888</v>
      </c>
      <c r="E62" s="41">
        <v>2435098246</v>
      </c>
      <c r="F62" s="41">
        <v>1742358089</v>
      </c>
      <c r="G62" s="41">
        <v>1530095769.5999999</v>
      </c>
      <c r="H62" s="41">
        <v>1530095769.5999999</v>
      </c>
      <c r="I62" s="42">
        <f t="shared" si="1"/>
        <v>65.126419556649807</v>
      </c>
      <c r="J62" s="42">
        <f t="shared" si="2"/>
        <v>71.551860047621247</v>
      </c>
      <c r="K62" s="42">
        <f t="shared" si="3"/>
        <v>87.817526102121477</v>
      </c>
      <c r="L62" s="43">
        <f t="shared" si="4"/>
        <v>100</v>
      </c>
    </row>
    <row r="63" spans="2:12" ht="22.5" x14ac:dyDescent="0.2">
      <c r="B63" s="28" t="s">
        <v>70</v>
      </c>
      <c r="C63" s="30" t="s">
        <v>71</v>
      </c>
      <c r="D63" s="44">
        <v>282252888</v>
      </c>
      <c r="E63" s="44">
        <v>250000000</v>
      </c>
      <c r="F63" s="44">
        <v>0</v>
      </c>
      <c r="G63" s="44">
        <v>0</v>
      </c>
      <c r="H63" s="44">
        <v>0</v>
      </c>
      <c r="I63" s="32">
        <f t="shared" si="1"/>
        <v>88.573052970852146</v>
      </c>
      <c r="J63" s="32">
        <f t="shared" si="2"/>
        <v>0</v>
      </c>
      <c r="K63" s="50">
        <v>0</v>
      </c>
      <c r="L63" s="51">
        <v>0</v>
      </c>
    </row>
    <row r="64" spans="2:12" ht="12.75" customHeight="1" x14ac:dyDescent="0.2">
      <c r="B64" s="28" t="s">
        <v>72</v>
      </c>
      <c r="C64" s="30" t="s">
        <v>73</v>
      </c>
      <c r="D64" s="44">
        <v>2700000000</v>
      </c>
      <c r="E64" s="44">
        <v>1716344756</v>
      </c>
      <c r="F64" s="44">
        <v>1447026075</v>
      </c>
      <c r="G64" s="44">
        <v>1298129541</v>
      </c>
      <c r="H64" s="44">
        <v>1298129541</v>
      </c>
      <c r="I64" s="32">
        <f t="shared" si="1"/>
        <v>63.568324296296296</v>
      </c>
      <c r="J64" s="32">
        <f t="shared" si="2"/>
        <v>84.308590680367942</v>
      </c>
      <c r="K64" s="32">
        <f t="shared" si="3"/>
        <v>89.710169251787676</v>
      </c>
      <c r="L64" s="33">
        <f t="shared" si="4"/>
        <v>100</v>
      </c>
    </row>
    <row r="65" spans="2:12" ht="22.5" x14ac:dyDescent="0.2">
      <c r="B65" s="28" t="s">
        <v>74</v>
      </c>
      <c r="C65" s="30" t="s">
        <v>75</v>
      </c>
      <c r="D65" s="44">
        <v>500000000</v>
      </c>
      <c r="E65" s="44">
        <v>265550331</v>
      </c>
      <c r="F65" s="44">
        <v>248013715</v>
      </c>
      <c r="G65" s="44">
        <v>194717180.27000001</v>
      </c>
      <c r="H65" s="44">
        <v>194717180.27000001</v>
      </c>
      <c r="I65" s="32">
        <f t="shared" si="1"/>
        <v>53.110066199999991</v>
      </c>
      <c r="J65" s="32">
        <f t="shared" si="2"/>
        <v>93.396123464067543</v>
      </c>
      <c r="K65" s="32">
        <f t="shared" si="3"/>
        <v>78.510650215452799</v>
      </c>
      <c r="L65" s="33">
        <f t="shared" si="4"/>
        <v>100</v>
      </c>
    </row>
    <row r="66" spans="2:12" ht="12.75" customHeight="1" thickBot="1" x14ac:dyDescent="0.25">
      <c r="B66" s="45" t="s">
        <v>76</v>
      </c>
      <c r="C66" s="46" t="s">
        <v>77</v>
      </c>
      <c r="D66" s="47">
        <v>30000000</v>
      </c>
      <c r="E66" s="47">
        <v>4138660</v>
      </c>
      <c r="F66" s="47">
        <v>0</v>
      </c>
      <c r="G66" s="47">
        <v>0</v>
      </c>
      <c r="H66" s="47">
        <v>0</v>
      </c>
      <c r="I66" s="48">
        <f t="shared" si="1"/>
        <v>13.795533333333335</v>
      </c>
      <c r="J66" s="48">
        <f t="shared" si="2"/>
        <v>0</v>
      </c>
      <c r="K66" s="52">
        <v>0</v>
      </c>
      <c r="L66" s="53">
        <v>0</v>
      </c>
    </row>
    <row r="67" spans="2:12" ht="22.5" x14ac:dyDescent="0.2">
      <c r="B67" s="17" t="s">
        <v>78</v>
      </c>
      <c r="C67" s="18" t="s">
        <v>79</v>
      </c>
      <c r="D67" s="19">
        <v>50000000</v>
      </c>
      <c r="E67" s="19">
        <v>23064499</v>
      </c>
      <c r="F67" s="19">
        <v>21318299</v>
      </c>
      <c r="G67" s="19">
        <v>21318299</v>
      </c>
      <c r="H67" s="19">
        <v>21318299</v>
      </c>
      <c r="I67" s="20">
        <f t="shared" si="1"/>
        <v>46.128997999999996</v>
      </c>
      <c r="J67" s="20">
        <f t="shared" si="2"/>
        <v>92.429057314446766</v>
      </c>
      <c r="K67" s="20">
        <f t="shared" si="3"/>
        <v>100</v>
      </c>
      <c r="L67" s="21">
        <f t="shared" si="4"/>
        <v>100</v>
      </c>
    </row>
    <row r="68" spans="2:12" ht="22.5" x14ac:dyDescent="0.2">
      <c r="B68" s="28" t="s">
        <v>80</v>
      </c>
      <c r="C68" s="30" t="s">
        <v>81</v>
      </c>
      <c r="D68" s="44">
        <v>26780000</v>
      </c>
      <c r="E68" s="44">
        <v>26000000</v>
      </c>
      <c r="F68" s="44">
        <v>26000000</v>
      </c>
      <c r="G68" s="44">
        <v>15930749.33</v>
      </c>
      <c r="H68" s="44">
        <v>15930749.33</v>
      </c>
      <c r="I68" s="32">
        <f t="shared" si="1"/>
        <v>97.087378640776706</v>
      </c>
      <c r="J68" s="32">
        <f t="shared" si="2"/>
        <v>100</v>
      </c>
      <c r="K68" s="32">
        <f t="shared" si="3"/>
        <v>61.272112807692302</v>
      </c>
      <c r="L68" s="33">
        <f t="shared" si="4"/>
        <v>100</v>
      </c>
    </row>
    <row r="69" spans="2:12" ht="22.5" x14ac:dyDescent="0.2">
      <c r="B69" s="28" t="s">
        <v>82</v>
      </c>
      <c r="C69" s="30" t="s">
        <v>83</v>
      </c>
      <c r="D69" s="44">
        <v>150000000</v>
      </c>
      <c r="E69" s="44">
        <v>150000000</v>
      </c>
      <c r="F69" s="44">
        <v>0</v>
      </c>
      <c r="G69" s="44">
        <v>0</v>
      </c>
      <c r="H69" s="44">
        <v>0</v>
      </c>
      <c r="I69" s="32">
        <f t="shared" si="1"/>
        <v>100</v>
      </c>
      <c r="J69" s="32">
        <f t="shared" si="2"/>
        <v>0</v>
      </c>
      <c r="K69" s="50">
        <v>0</v>
      </c>
      <c r="L69" s="51">
        <v>0</v>
      </c>
    </row>
    <row r="70" spans="2:12" ht="22.5" x14ac:dyDescent="0.2">
      <c r="B70" s="54" t="s">
        <v>84</v>
      </c>
      <c r="C70" s="55" t="s">
        <v>85</v>
      </c>
      <c r="D70" s="56">
        <f>D71+D72</f>
        <v>3042900333</v>
      </c>
      <c r="E70" s="56">
        <v>934076309</v>
      </c>
      <c r="F70" s="56">
        <v>567066840</v>
      </c>
      <c r="G70" s="56">
        <v>461213240</v>
      </c>
      <c r="H70" s="56">
        <v>461213240</v>
      </c>
      <c r="I70" s="57">
        <f t="shared" si="1"/>
        <v>30.696907778083311</v>
      </c>
      <c r="J70" s="57">
        <f t="shared" si="2"/>
        <v>60.708834442775704</v>
      </c>
      <c r="K70" s="57">
        <f t="shared" si="3"/>
        <v>81.333135261444667</v>
      </c>
      <c r="L70" s="58">
        <f t="shared" si="4"/>
        <v>100</v>
      </c>
    </row>
    <row r="71" spans="2:12" ht="12.75" customHeight="1" x14ac:dyDescent="0.2">
      <c r="B71" s="28" t="s">
        <v>86</v>
      </c>
      <c r="C71" s="30" t="s">
        <v>87</v>
      </c>
      <c r="D71" s="44">
        <v>3007900333</v>
      </c>
      <c r="E71" s="44">
        <v>934076309</v>
      </c>
      <c r="F71" s="44">
        <v>567066840</v>
      </c>
      <c r="G71" s="44">
        <v>461213240</v>
      </c>
      <c r="H71" s="44">
        <v>461213240</v>
      </c>
      <c r="I71" s="32">
        <f t="shared" si="1"/>
        <v>31.054097728975517</v>
      </c>
      <c r="J71" s="32">
        <f t="shared" si="2"/>
        <v>60.708834442775704</v>
      </c>
      <c r="K71" s="32">
        <f t="shared" si="3"/>
        <v>81.333135261444667</v>
      </c>
      <c r="L71" s="33">
        <f t="shared" si="4"/>
        <v>100</v>
      </c>
    </row>
    <row r="72" spans="2:12" ht="12.75" customHeight="1" x14ac:dyDescent="0.2">
      <c r="B72" s="28" t="s">
        <v>88</v>
      </c>
      <c r="C72" s="30" t="s">
        <v>89</v>
      </c>
      <c r="D72" s="44">
        <v>35000000</v>
      </c>
      <c r="E72" s="44">
        <v>0</v>
      </c>
      <c r="F72" s="44">
        <v>0</v>
      </c>
      <c r="G72" s="44">
        <v>0</v>
      </c>
      <c r="H72" s="44">
        <v>0</v>
      </c>
      <c r="I72" s="32">
        <f t="shared" si="1"/>
        <v>0</v>
      </c>
      <c r="J72" s="50">
        <v>0</v>
      </c>
      <c r="K72" s="50">
        <v>0</v>
      </c>
      <c r="L72" s="51">
        <v>0</v>
      </c>
    </row>
    <row r="73" spans="2:12" ht="22.5" x14ac:dyDescent="0.2">
      <c r="B73" s="39" t="s">
        <v>90</v>
      </c>
      <c r="C73" s="40" t="s">
        <v>91</v>
      </c>
      <c r="D73" s="41">
        <f>D74+D75</f>
        <v>540219589</v>
      </c>
      <c r="E73" s="41">
        <v>249802089</v>
      </c>
      <c r="F73" s="41">
        <v>249802089</v>
      </c>
      <c r="G73" s="41">
        <v>249802089</v>
      </c>
      <c r="H73" s="41">
        <v>220349589</v>
      </c>
      <c r="I73" s="42">
        <f t="shared" si="1"/>
        <v>46.240842443793724</v>
      </c>
      <c r="J73" s="42">
        <f t="shared" si="2"/>
        <v>100</v>
      </c>
      <c r="K73" s="42">
        <f t="shared" si="3"/>
        <v>100</v>
      </c>
      <c r="L73" s="43">
        <f t="shared" si="4"/>
        <v>88.209666253031216</v>
      </c>
    </row>
    <row r="74" spans="2:12" ht="12.75" customHeight="1" x14ac:dyDescent="0.2">
      <c r="B74" s="28" t="s">
        <v>92</v>
      </c>
      <c r="C74" s="30" t="s">
        <v>93</v>
      </c>
      <c r="D74" s="44">
        <v>154500000</v>
      </c>
      <c r="E74" s="44">
        <v>20438201</v>
      </c>
      <c r="F74" s="44">
        <v>20438201</v>
      </c>
      <c r="G74" s="44">
        <v>20438201</v>
      </c>
      <c r="H74" s="44">
        <v>20438201</v>
      </c>
      <c r="I74" s="32">
        <f t="shared" si="1"/>
        <v>13.228609061488672</v>
      </c>
      <c r="J74" s="32">
        <f t="shared" si="2"/>
        <v>100</v>
      </c>
      <c r="K74" s="32">
        <f t="shared" si="3"/>
        <v>100</v>
      </c>
      <c r="L74" s="33">
        <f t="shared" si="4"/>
        <v>100</v>
      </c>
    </row>
    <row r="75" spans="2:12" ht="12.75" customHeight="1" x14ac:dyDescent="0.2">
      <c r="B75" s="28" t="s">
        <v>94</v>
      </c>
      <c r="C75" s="30" t="s">
        <v>95</v>
      </c>
      <c r="D75" s="44">
        <v>385719589</v>
      </c>
      <c r="E75" s="44">
        <v>229363888</v>
      </c>
      <c r="F75" s="44">
        <v>229363888</v>
      </c>
      <c r="G75" s="44">
        <v>229363888</v>
      </c>
      <c r="H75" s="44">
        <v>199911388</v>
      </c>
      <c r="I75" s="32">
        <f t="shared" ref="I75:I138" si="15">E75/D75*100</f>
        <v>59.463894119206898</v>
      </c>
      <c r="J75" s="32">
        <f t="shared" ref="J75:J138" si="16">F75/E75*100</f>
        <v>100</v>
      </c>
      <c r="K75" s="32">
        <f t="shared" ref="K75:K138" si="17">G75/F75*100</f>
        <v>100</v>
      </c>
      <c r="L75" s="33">
        <f t="shared" ref="L75:L138" si="18">H75/G75*100</f>
        <v>87.159050948770101</v>
      </c>
    </row>
    <row r="76" spans="2:12" ht="22.5" x14ac:dyDescent="0.2">
      <c r="B76" s="34" t="s">
        <v>96</v>
      </c>
      <c r="C76" s="35" t="s">
        <v>97</v>
      </c>
      <c r="D76" s="36">
        <f>D77+D82</f>
        <v>2930277577</v>
      </c>
      <c r="E76" s="36">
        <v>1748709536</v>
      </c>
      <c r="F76" s="36">
        <v>1347963815</v>
      </c>
      <c r="G76" s="36">
        <v>1243337830</v>
      </c>
      <c r="H76" s="36">
        <v>1243337830</v>
      </c>
      <c r="I76" s="37">
        <f t="shared" si="15"/>
        <v>59.677265721369579</v>
      </c>
      <c r="J76" s="37">
        <f t="shared" si="16"/>
        <v>77.083345589990543</v>
      </c>
      <c r="K76" s="37">
        <f t="shared" si="17"/>
        <v>92.238220059341884</v>
      </c>
      <c r="L76" s="38">
        <f t="shared" si="18"/>
        <v>100</v>
      </c>
    </row>
    <row r="77" spans="2:12" ht="12.75" customHeight="1" x14ac:dyDescent="0.2">
      <c r="B77" s="34" t="s">
        <v>98</v>
      </c>
      <c r="C77" s="35" t="s">
        <v>99</v>
      </c>
      <c r="D77" s="36">
        <f>D78+D80</f>
        <v>200021469</v>
      </c>
      <c r="E77" s="36">
        <v>178203689</v>
      </c>
      <c r="F77" s="36">
        <v>0</v>
      </c>
      <c r="G77" s="36">
        <v>0</v>
      </c>
      <c r="H77" s="36">
        <v>0</v>
      </c>
      <c r="I77" s="37">
        <f t="shared" si="15"/>
        <v>89.092280889107954</v>
      </c>
      <c r="J77" s="37">
        <f t="shared" si="16"/>
        <v>0</v>
      </c>
      <c r="K77" s="59">
        <v>0</v>
      </c>
      <c r="L77" s="60">
        <v>0</v>
      </c>
    </row>
    <row r="78" spans="2:12" ht="45" x14ac:dyDescent="0.2">
      <c r="B78" s="39" t="s">
        <v>100</v>
      </c>
      <c r="C78" s="40" t="s">
        <v>101</v>
      </c>
      <c r="D78" s="41">
        <f>D79</f>
        <v>21817780</v>
      </c>
      <c r="E78" s="41">
        <v>0</v>
      </c>
      <c r="F78" s="41">
        <v>0</v>
      </c>
      <c r="G78" s="41">
        <v>0</v>
      </c>
      <c r="H78" s="41">
        <v>0</v>
      </c>
      <c r="I78" s="42">
        <f t="shared" si="15"/>
        <v>0</v>
      </c>
      <c r="J78" s="61">
        <v>0</v>
      </c>
      <c r="K78" s="61">
        <v>0</v>
      </c>
      <c r="L78" s="62">
        <v>0</v>
      </c>
    </row>
    <row r="79" spans="2:12" ht="22.5" x14ac:dyDescent="0.2">
      <c r="B79" s="28" t="s">
        <v>102</v>
      </c>
      <c r="C79" s="30" t="s">
        <v>103</v>
      </c>
      <c r="D79" s="44">
        <v>21817780</v>
      </c>
      <c r="E79" s="44">
        <v>0</v>
      </c>
      <c r="F79" s="44">
        <v>0</v>
      </c>
      <c r="G79" s="44">
        <v>0</v>
      </c>
      <c r="H79" s="44">
        <v>0</v>
      </c>
      <c r="I79" s="32">
        <f t="shared" si="15"/>
        <v>0</v>
      </c>
      <c r="J79" s="50">
        <v>0</v>
      </c>
      <c r="K79" s="50">
        <v>0</v>
      </c>
      <c r="L79" s="51">
        <v>0</v>
      </c>
    </row>
    <row r="80" spans="2:12" ht="22.5" x14ac:dyDescent="0.2">
      <c r="B80" s="39" t="s">
        <v>104</v>
      </c>
      <c r="C80" s="40" t="s">
        <v>105</v>
      </c>
      <c r="D80" s="41">
        <f>D81</f>
        <v>178203689</v>
      </c>
      <c r="E80" s="41">
        <v>178203689</v>
      </c>
      <c r="F80" s="41">
        <v>0</v>
      </c>
      <c r="G80" s="41">
        <v>0</v>
      </c>
      <c r="H80" s="41">
        <v>0</v>
      </c>
      <c r="I80" s="42">
        <f t="shared" si="15"/>
        <v>100</v>
      </c>
      <c r="J80" s="42">
        <f t="shared" si="16"/>
        <v>0</v>
      </c>
      <c r="K80" s="61">
        <v>0</v>
      </c>
      <c r="L80" s="62">
        <v>0</v>
      </c>
    </row>
    <row r="81" spans="2:12" ht="22.5" x14ac:dyDescent="0.2">
      <c r="B81" s="28" t="s">
        <v>106</v>
      </c>
      <c r="C81" s="30" t="s">
        <v>107</v>
      </c>
      <c r="D81" s="44">
        <v>178203689</v>
      </c>
      <c r="E81" s="44">
        <v>178203689</v>
      </c>
      <c r="F81" s="44">
        <v>0</v>
      </c>
      <c r="G81" s="44">
        <v>0</v>
      </c>
      <c r="H81" s="44">
        <v>0</v>
      </c>
      <c r="I81" s="32">
        <f t="shared" si="15"/>
        <v>100</v>
      </c>
      <c r="J81" s="32">
        <f t="shared" si="16"/>
        <v>0</v>
      </c>
      <c r="K81" s="50">
        <v>0</v>
      </c>
      <c r="L81" s="51">
        <v>0</v>
      </c>
    </row>
    <row r="82" spans="2:12" ht="22.5" x14ac:dyDescent="0.2">
      <c r="B82" s="34" t="s">
        <v>108</v>
      </c>
      <c r="C82" s="35" t="s">
        <v>109</v>
      </c>
      <c r="D82" s="36">
        <f>D83+D85+D89+D93</f>
        <v>2730256108</v>
      </c>
      <c r="E82" s="36">
        <v>1570505847</v>
      </c>
      <c r="F82" s="36">
        <v>1347963815</v>
      </c>
      <c r="G82" s="36">
        <v>1243337830</v>
      </c>
      <c r="H82" s="36">
        <v>1243337830</v>
      </c>
      <c r="I82" s="37">
        <f t="shared" si="15"/>
        <v>57.522290396062722</v>
      </c>
      <c r="J82" s="37">
        <f t="shared" si="16"/>
        <v>85.829913818843622</v>
      </c>
      <c r="K82" s="37">
        <f t="shared" si="17"/>
        <v>92.238220059341884</v>
      </c>
      <c r="L82" s="38">
        <f t="shared" si="18"/>
        <v>100</v>
      </c>
    </row>
    <row r="83" spans="2:12" ht="12.75" customHeight="1" x14ac:dyDescent="0.2">
      <c r="B83" s="39" t="s">
        <v>110</v>
      </c>
      <c r="C83" s="40" t="s">
        <v>111</v>
      </c>
      <c r="D83" s="41">
        <f>D84</f>
        <v>151421037</v>
      </c>
      <c r="E83" s="41">
        <v>151421037</v>
      </c>
      <c r="F83" s="41">
        <v>151421037</v>
      </c>
      <c r="G83" s="41">
        <v>145473852</v>
      </c>
      <c r="H83" s="41">
        <v>145473852</v>
      </c>
      <c r="I83" s="42">
        <f t="shared" si="15"/>
        <v>100</v>
      </c>
      <c r="J83" s="42">
        <f t="shared" si="16"/>
        <v>100</v>
      </c>
      <c r="K83" s="42">
        <f t="shared" si="17"/>
        <v>96.072418259822115</v>
      </c>
      <c r="L83" s="43">
        <f t="shared" si="18"/>
        <v>100</v>
      </c>
    </row>
    <row r="84" spans="2:12" ht="12.75" customHeight="1" x14ac:dyDescent="0.2">
      <c r="B84" s="28" t="s">
        <v>112</v>
      </c>
      <c r="C84" s="30" t="s">
        <v>113</v>
      </c>
      <c r="D84" s="44">
        <v>151421037</v>
      </c>
      <c r="E84" s="44">
        <v>151421037</v>
      </c>
      <c r="F84" s="44">
        <v>151421037</v>
      </c>
      <c r="G84" s="44">
        <v>145473852</v>
      </c>
      <c r="H84" s="44">
        <v>145473852</v>
      </c>
      <c r="I84" s="32">
        <f t="shared" si="15"/>
        <v>100</v>
      </c>
      <c r="J84" s="32">
        <f t="shared" si="16"/>
        <v>100</v>
      </c>
      <c r="K84" s="32">
        <f t="shared" si="17"/>
        <v>96.072418259822115</v>
      </c>
      <c r="L84" s="33">
        <f t="shared" si="18"/>
        <v>100</v>
      </c>
    </row>
    <row r="85" spans="2:12" ht="22.5" x14ac:dyDescent="0.2">
      <c r="B85" s="39" t="s">
        <v>114</v>
      </c>
      <c r="C85" s="40" t="s">
        <v>115</v>
      </c>
      <c r="D85" s="41">
        <f>D86+D87+D88</f>
        <v>588274452</v>
      </c>
      <c r="E85" s="41">
        <v>150000000</v>
      </c>
      <c r="F85" s="41">
        <v>20000000</v>
      </c>
      <c r="G85" s="41">
        <v>0</v>
      </c>
      <c r="H85" s="41">
        <v>0</v>
      </c>
      <c r="I85" s="42">
        <f t="shared" si="15"/>
        <v>25.49830261879195</v>
      </c>
      <c r="J85" s="42">
        <f t="shared" si="16"/>
        <v>13.333333333333334</v>
      </c>
      <c r="K85" s="42">
        <f t="shared" si="17"/>
        <v>0</v>
      </c>
      <c r="L85" s="62">
        <v>0</v>
      </c>
    </row>
    <row r="86" spans="2:12" ht="22.5" x14ac:dyDescent="0.2">
      <c r="B86" s="28" t="s">
        <v>116</v>
      </c>
      <c r="C86" s="30" t="s">
        <v>117</v>
      </c>
      <c r="D86" s="44">
        <v>335936400</v>
      </c>
      <c r="E86" s="44">
        <v>100000000</v>
      </c>
      <c r="F86" s="44">
        <v>0</v>
      </c>
      <c r="G86" s="44">
        <v>0</v>
      </c>
      <c r="H86" s="44">
        <v>0</v>
      </c>
      <c r="I86" s="32">
        <f t="shared" si="15"/>
        <v>29.767539331849719</v>
      </c>
      <c r="J86" s="32">
        <f t="shared" si="16"/>
        <v>0</v>
      </c>
      <c r="K86" s="50">
        <v>0</v>
      </c>
      <c r="L86" s="51">
        <v>0</v>
      </c>
    </row>
    <row r="87" spans="2:12" ht="12.75" customHeight="1" x14ac:dyDescent="0.2">
      <c r="B87" s="28" t="s">
        <v>118</v>
      </c>
      <c r="C87" s="30" t="s">
        <v>119</v>
      </c>
      <c r="D87" s="44">
        <v>202306538</v>
      </c>
      <c r="E87" s="44">
        <v>0</v>
      </c>
      <c r="F87" s="44">
        <v>0</v>
      </c>
      <c r="G87" s="44">
        <v>0</v>
      </c>
      <c r="H87" s="44">
        <v>0</v>
      </c>
      <c r="I87" s="32">
        <f t="shared" si="15"/>
        <v>0</v>
      </c>
      <c r="J87" s="50">
        <v>0</v>
      </c>
      <c r="K87" s="50">
        <v>0</v>
      </c>
      <c r="L87" s="51">
        <v>0</v>
      </c>
    </row>
    <row r="88" spans="2:12" ht="45" x14ac:dyDescent="0.2">
      <c r="B88" s="28" t="s">
        <v>120</v>
      </c>
      <c r="C88" s="30" t="s">
        <v>121</v>
      </c>
      <c r="D88" s="44">
        <v>50031514</v>
      </c>
      <c r="E88" s="44">
        <v>50000000</v>
      </c>
      <c r="F88" s="44">
        <v>20000000</v>
      </c>
      <c r="G88" s="44">
        <v>0</v>
      </c>
      <c r="H88" s="44">
        <v>0</v>
      </c>
      <c r="I88" s="32">
        <f t="shared" si="15"/>
        <v>99.937011700265558</v>
      </c>
      <c r="J88" s="32">
        <f t="shared" si="16"/>
        <v>40</v>
      </c>
      <c r="K88" s="32">
        <f t="shared" si="17"/>
        <v>0</v>
      </c>
      <c r="L88" s="51">
        <v>0</v>
      </c>
    </row>
    <row r="89" spans="2:12" ht="22.5" x14ac:dyDescent="0.2">
      <c r="B89" s="39" t="s">
        <v>122</v>
      </c>
      <c r="C89" s="40" t="s">
        <v>123</v>
      </c>
      <c r="D89" s="41">
        <f>D90+D91+D92</f>
        <v>1257105841</v>
      </c>
      <c r="E89" s="41">
        <v>535630032</v>
      </c>
      <c r="F89" s="41">
        <v>443088000</v>
      </c>
      <c r="G89" s="41">
        <v>364409200</v>
      </c>
      <c r="H89" s="41">
        <v>364409200</v>
      </c>
      <c r="I89" s="42">
        <f t="shared" si="15"/>
        <v>42.608188947234396</v>
      </c>
      <c r="J89" s="42">
        <f t="shared" si="16"/>
        <v>82.722770107856832</v>
      </c>
      <c r="K89" s="42">
        <f t="shared" si="17"/>
        <v>82.243075867547759</v>
      </c>
      <c r="L89" s="43">
        <f t="shared" si="18"/>
        <v>100</v>
      </c>
    </row>
    <row r="90" spans="2:12" ht="12.75" customHeight="1" thickBot="1" x14ac:dyDescent="0.25">
      <c r="B90" s="45" t="s">
        <v>124</v>
      </c>
      <c r="C90" s="46" t="s">
        <v>125</v>
      </c>
      <c r="D90" s="47">
        <v>21475809</v>
      </c>
      <c r="E90" s="47">
        <v>0</v>
      </c>
      <c r="F90" s="47">
        <v>0</v>
      </c>
      <c r="G90" s="47">
        <v>0</v>
      </c>
      <c r="H90" s="47">
        <v>0</v>
      </c>
      <c r="I90" s="48">
        <f t="shared" si="15"/>
        <v>0</v>
      </c>
      <c r="J90" s="52">
        <v>0</v>
      </c>
      <c r="K90" s="52">
        <v>0</v>
      </c>
      <c r="L90" s="53">
        <v>0</v>
      </c>
    </row>
    <row r="91" spans="2:12" ht="33.75" x14ac:dyDescent="0.2">
      <c r="B91" s="17" t="s">
        <v>126</v>
      </c>
      <c r="C91" s="18" t="s">
        <v>127</v>
      </c>
      <c r="D91" s="19">
        <v>535630032</v>
      </c>
      <c r="E91" s="19">
        <v>535630032</v>
      </c>
      <c r="F91" s="19">
        <v>443088000</v>
      </c>
      <c r="G91" s="19">
        <v>364409200</v>
      </c>
      <c r="H91" s="19">
        <v>364409200</v>
      </c>
      <c r="I91" s="20">
        <f>E91/D91*100</f>
        <v>100</v>
      </c>
      <c r="J91" s="20">
        <f>F91/E91*100</f>
        <v>82.722770107856832</v>
      </c>
      <c r="K91" s="20">
        <f>G91/F91*100</f>
        <v>82.243075867547759</v>
      </c>
      <c r="L91" s="21">
        <f>H91/G91*100</f>
        <v>100</v>
      </c>
    </row>
    <row r="92" spans="2:12" ht="22.5" x14ac:dyDescent="0.2">
      <c r="B92" s="28" t="s">
        <v>128</v>
      </c>
      <c r="C92" s="30" t="s">
        <v>129</v>
      </c>
      <c r="D92" s="44">
        <v>700000000</v>
      </c>
      <c r="E92" s="44">
        <v>0</v>
      </c>
      <c r="F92" s="44">
        <v>0</v>
      </c>
      <c r="G92" s="44">
        <v>0</v>
      </c>
      <c r="H92" s="44">
        <v>0</v>
      </c>
      <c r="I92" s="32">
        <f t="shared" ref="I92:I114" si="19">E92/D92*100</f>
        <v>0</v>
      </c>
      <c r="J92" s="50">
        <v>0</v>
      </c>
      <c r="K92" s="50">
        <v>0</v>
      </c>
      <c r="L92" s="51">
        <v>0</v>
      </c>
    </row>
    <row r="93" spans="2:12" ht="22.5" x14ac:dyDescent="0.2">
      <c r="B93" s="39" t="s">
        <v>130</v>
      </c>
      <c r="C93" s="40" t="s">
        <v>131</v>
      </c>
      <c r="D93" s="41">
        <f>D94</f>
        <v>733454778</v>
      </c>
      <c r="E93" s="41">
        <v>733454778</v>
      </c>
      <c r="F93" s="41">
        <v>733454778</v>
      </c>
      <c r="G93" s="41">
        <v>733454778</v>
      </c>
      <c r="H93" s="41">
        <v>733454778</v>
      </c>
      <c r="I93" s="42">
        <f t="shared" si="19"/>
        <v>100</v>
      </c>
      <c r="J93" s="42">
        <f t="shared" ref="J93:L100" si="20">F93/E93*100</f>
        <v>100</v>
      </c>
      <c r="K93" s="42">
        <f t="shared" si="20"/>
        <v>100</v>
      </c>
      <c r="L93" s="43">
        <f t="shared" si="20"/>
        <v>100</v>
      </c>
    </row>
    <row r="94" spans="2:12" ht="12.75" customHeight="1" x14ac:dyDescent="0.2">
      <c r="B94" s="28" t="s">
        <v>132</v>
      </c>
      <c r="C94" s="30" t="s">
        <v>133</v>
      </c>
      <c r="D94" s="44">
        <v>733454778</v>
      </c>
      <c r="E94" s="44">
        <v>733454778</v>
      </c>
      <c r="F94" s="44">
        <v>733454778</v>
      </c>
      <c r="G94" s="44">
        <v>733454778</v>
      </c>
      <c r="H94" s="44">
        <v>733454778</v>
      </c>
      <c r="I94" s="32">
        <f t="shared" si="19"/>
        <v>100</v>
      </c>
      <c r="J94" s="32">
        <f t="shared" si="20"/>
        <v>100</v>
      </c>
      <c r="K94" s="32">
        <f t="shared" si="20"/>
        <v>100</v>
      </c>
      <c r="L94" s="33">
        <f t="shared" si="20"/>
        <v>100</v>
      </c>
    </row>
    <row r="95" spans="2:12" ht="22.5" x14ac:dyDescent="0.2">
      <c r="B95" s="34" t="s">
        <v>134</v>
      </c>
      <c r="C95" s="35" t="s">
        <v>135</v>
      </c>
      <c r="D95" s="36">
        <f>D96</f>
        <v>4370000000</v>
      </c>
      <c r="E95" s="36">
        <v>2629997570</v>
      </c>
      <c r="F95" s="36">
        <v>2462975576</v>
      </c>
      <c r="G95" s="36">
        <v>1715582738</v>
      </c>
      <c r="H95" s="36">
        <v>1715582738</v>
      </c>
      <c r="I95" s="37">
        <f t="shared" si="19"/>
        <v>60.183010755148736</v>
      </c>
      <c r="J95" s="37">
        <f t="shared" si="20"/>
        <v>93.649347972591471</v>
      </c>
      <c r="K95" s="37">
        <f t="shared" si="20"/>
        <v>69.654882278053094</v>
      </c>
      <c r="L95" s="38">
        <f t="shared" si="20"/>
        <v>100</v>
      </c>
    </row>
    <row r="96" spans="2:12" ht="33.75" x14ac:dyDescent="0.2">
      <c r="B96" s="34" t="s">
        <v>136</v>
      </c>
      <c r="C96" s="35" t="s">
        <v>137</v>
      </c>
      <c r="D96" s="36">
        <f>D97+D99</f>
        <v>4370000000</v>
      </c>
      <c r="E96" s="36">
        <v>2629997570</v>
      </c>
      <c r="F96" s="36">
        <v>2462975576</v>
      </c>
      <c r="G96" s="36">
        <v>1715582738</v>
      </c>
      <c r="H96" s="36">
        <v>1715582738</v>
      </c>
      <c r="I96" s="37">
        <f t="shared" si="19"/>
        <v>60.183010755148736</v>
      </c>
      <c r="J96" s="37">
        <f t="shared" si="20"/>
        <v>93.649347972591471</v>
      </c>
      <c r="K96" s="37">
        <f t="shared" si="20"/>
        <v>69.654882278053094</v>
      </c>
      <c r="L96" s="38">
        <f t="shared" si="20"/>
        <v>100</v>
      </c>
    </row>
    <row r="97" spans="2:12" ht="22.5" x14ac:dyDescent="0.2">
      <c r="B97" s="39" t="s">
        <v>138</v>
      </c>
      <c r="C97" s="40" t="s">
        <v>139</v>
      </c>
      <c r="D97" s="41">
        <f>D98</f>
        <v>1130000000</v>
      </c>
      <c r="E97" s="41">
        <v>1129997570</v>
      </c>
      <c r="F97" s="41">
        <v>984997570</v>
      </c>
      <c r="G97" s="41">
        <v>237604732</v>
      </c>
      <c r="H97" s="41">
        <v>237604732</v>
      </c>
      <c r="I97" s="42">
        <f t="shared" si="19"/>
        <v>99.999784955752219</v>
      </c>
      <c r="J97" s="42">
        <f t="shared" si="20"/>
        <v>87.16811399868763</v>
      </c>
      <c r="K97" s="42">
        <f t="shared" si="20"/>
        <v>24.122367327261529</v>
      </c>
      <c r="L97" s="43">
        <f t="shared" si="20"/>
        <v>100</v>
      </c>
    </row>
    <row r="98" spans="2:12" ht="22.5" x14ac:dyDescent="0.2">
      <c r="B98" s="28" t="s">
        <v>140</v>
      </c>
      <c r="C98" s="30" t="s">
        <v>83</v>
      </c>
      <c r="D98" s="44">
        <v>1130000000</v>
      </c>
      <c r="E98" s="44">
        <v>1129997570</v>
      </c>
      <c r="F98" s="44">
        <v>984997570</v>
      </c>
      <c r="G98" s="44">
        <v>237604732</v>
      </c>
      <c r="H98" s="44">
        <v>237604732</v>
      </c>
      <c r="I98" s="32">
        <f t="shared" si="19"/>
        <v>99.999784955752219</v>
      </c>
      <c r="J98" s="32">
        <f t="shared" si="20"/>
        <v>87.16811399868763</v>
      </c>
      <c r="K98" s="32">
        <f t="shared" si="20"/>
        <v>24.122367327261529</v>
      </c>
      <c r="L98" s="33">
        <f t="shared" si="20"/>
        <v>100</v>
      </c>
    </row>
    <row r="99" spans="2:12" ht="33.75" x14ac:dyDescent="0.2">
      <c r="B99" s="39" t="s">
        <v>141</v>
      </c>
      <c r="C99" s="40" t="s">
        <v>142</v>
      </c>
      <c r="D99" s="41">
        <f>D100</f>
        <v>3240000000</v>
      </c>
      <c r="E99" s="41">
        <v>1500000000</v>
      </c>
      <c r="F99" s="41">
        <v>1477978006</v>
      </c>
      <c r="G99" s="41">
        <v>1477978006</v>
      </c>
      <c r="H99" s="41">
        <v>1477978006</v>
      </c>
      <c r="I99" s="42">
        <f t="shared" si="19"/>
        <v>46.296296296296298</v>
      </c>
      <c r="J99" s="42">
        <f t="shared" si="20"/>
        <v>98.531867066666663</v>
      </c>
      <c r="K99" s="42">
        <f t="shared" si="20"/>
        <v>100</v>
      </c>
      <c r="L99" s="43">
        <f t="shared" si="20"/>
        <v>100</v>
      </c>
    </row>
    <row r="100" spans="2:12" ht="22.5" x14ac:dyDescent="0.2">
      <c r="B100" s="28" t="s">
        <v>143</v>
      </c>
      <c r="C100" s="30" t="s">
        <v>144</v>
      </c>
      <c r="D100" s="44">
        <v>3240000000</v>
      </c>
      <c r="E100" s="44">
        <v>1500000000</v>
      </c>
      <c r="F100" s="44">
        <v>1477978006</v>
      </c>
      <c r="G100" s="44">
        <v>1477978006</v>
      </c>
      <c r="H100" s="44">
        <v>1477978006</v>
      </c>
      <c r="I100" s="32">
        <f t="shared" si="19"/>
        <v>46.296296296296298</v>
      </c>
      <c r="J100" s="32">
        <f t="shared" si="20"/>
        <v>98.531867066666663</v>
      </c>
      <c r="K100" s="32">
        <f t="shared" si="20"/>
        <v>100</v>
      </c>
      <c r="L100" s="33">
        <f t="shared" si="20"/>
        <v>100</v>
      </c>
    </row>
    <row r="101" spans="2:12" ht="33.75" x14ac:dyDescent="0.2">
      <c r="B101" s="34" t="s">
        <v>145</v>
      </c>
      <c r="C101" s="35" t="s">
        <v>146</v>
      </c>
      <c r="D101" s="36">
        <f>D102</f>
        <v>1315905508</v>
      </c>
      <c r="E101" s="36">
        <v>738782694</v>
      </c>
      <c r="F101" s="36">
        <v>0</v>
      </c>
      <c r="G101" s="36">
        <v>0</v>
      </c>
      <c r="H101" s="36">
        <v>0</v>
      </c>
      <c r="I101" s="37">
        <f t="shared" si="19"/>
        <v>56.142533754026971</v>
      </c>
      <c r="J101" s="37">
        <f t="shared" ref="J101:J109" si="21">F101/E101*100</f>
        <v>0</v>
      </c>
      <c r="K101" s="59">
        <v>0</v>
      </c>
      <c r="L101" s="60">
        <v>0</v>
      </c>
    </row>
    <row r="102" spans="2:12" ht="33.75" x14ac:dyDescent="0.2">
      <c r="B102" s="34" t="s">
        <v>147</v>
      </c>
      <c r="C102" s="35" t="s">
        <v>148</v>
      </c>
      <c r="D102" s="36">
        <f>D103</f>
        <v>1315905508</v>
      </c>
      <c r="E102" s="36">
        <v>738782694</v>
      </c>
      <c r="F102" s="36">
        <v>0</v>
      </c>
      <c r="G102" s="36">
        <v>0</v>
      </c>
      <c r="H102" s="36">
        <v>0</v>
      </c>
      <c r="I102" s="37">
        <f t="shared" si="19"/>
        <v>56.142533754026971</v>
      </c>
      <c r="J102" s="37">
        <f t="shared" si="21"/>
        <v>0</v>
      </c>
      <c r="K102" s="59">
        <v>0</v>
      </c>
      <c r="L102" s="60">
        <v>0</v>
      </c>
    </row>
    <row r="103" spans="2:12" ht="33.75" x14ac:dyDescent="0.2">
      <c r="B103" s="39" t="s">
        <v>149</v>
      </c>
      <c r="C103" s="40" t="s">
        <v>150</v>
      </c>
      <c r="D103" s="41">
        <f>D104</f>
        <v>1315905508</v>
      </c>
      <c r="E103" s="41">
        <v>738782694</v>
      </c>
      <c r="F103" s="41">
        <v>0</v>
      </c>
      <c r="G103" s="41">
        <v>0</v>
      </c>
      <c r="H103" s="41">
        <v>0</v>
      </c>
      <c r="I103" s="42">
        <f t="shared" si="19"/>
        <v>56.142533754026971</v>
      </c>
      <c r="J103" s="42">
        <f t="shared" si="21"/>
        <v>0</v>
      </c>
      <c r="K103" s="61">
        <v>0</v>
      </c>
      <c r="L103" s="62">
        <v>0</v>
      </c>
    </row>
    <row r="104" spans="2:12" ht="12.75" customHeight="1" x14ac:dyDescent="0.2">
      <c r="B104" s="28" t="s">
        <v>151</v>
      </c>
      <c r="C104" s="30" t="s">
        <v>87</v>
      </c>
      <c r="D104" s="44">
        <v>1315905508</v>
      </c>
      <c r="E104" s="44">
        <v>738782694</v>
      </c>
      <c r="F104" s="44">
        <v>0</v>
      </c>
      <c r="G104" s="44">
        <v>0</v>
      </c>
      <c r="H104" s="44">
        <v>0</v>
      </c>
      <c r="I104" s="32">
        <f t="shared" si="19"/>
        <v>56.142533754026971</v>
      </c>
      <c r="J104" s="32">
        <f t="shared" si="21"/>
        <v>0</v>
      </c>
      <c r="K104" s="50">
        <v>0</v>
      </c>
      <c r="L104" s="51">
        <v>0</v>
      </c>
    </row>
    <row r="105" spans="2:12" ht="12.75" customHeight="1" x14ac:dyDescent="0.2">
      <c r="B105" s="34" t="s">
        <v>152</v>
      </c>
      <c r="C105" s="35" t="s">
        <v>153</v>
      </c>
      <c r="D105" s="36">
        <f>D106+D122</f>
        <v>13389732932</v>
      </c>
      <c r="E105" s="36">
        <v>9952057186</v>
      </c>
      <c r="F105" s="36">
        <v>9819896570</v>
      </c>
      <c r="G105" s="36">
        <v>4672709606.6700001</v>
      </c>
      <c r="H105" s="36">
        <v>4652709606.6700001</v>
      </c>
      <c r="I105" s="37">
        <f t="shared" si="19"/>
        <v>74.326032016782577</v>
      </c>
      <c r="J105" s="37">
        <f t="shared" si="21"/>
        <v>98.672027164535223</v>
      </c>
      <c r="K105" s="37">
        <f t="shared" ref="K105:L109" si="22">G105/F105*100</f>
        <v>47.584102066260357</v>
      </c>
      <c r="L105" s="38">
        <f t="shared" si="22"/>
        <v>99.571982817604336</v>
      </c>
    </row>
    <row r="106" spans="2:12" ht="22.5" x14ac:dyDescent="0.2">
      <c r="B106" s="34" t="s">
        <v>154</v>
      </c>
      <c r="C106" s="35" t="s">
        <v>155</v>
      </c>
      <c r="D106" s="36">
        <f>D107</f>
        <v>4498440782</v>
      </c>
      <c r="E106" s="36">
        <v>2315013050</v>
      </c>
      <c r="F106" s="36">
        <v>2277570398</v>
      </c>
      <c r="G106" s="36">
        <v>1461100675</v>
      </c>
      <c r="H106" s="36">
        <v>1461100675</v>
      </c>
      <c r="I106" s="37">
        <f t="shared" si="19"/>
        <v>51.462565857558062</v>
      </c>
      <c r="J106" s="37">
        <f t="shared" si="21"/>
        <v>98.382615942488954</v>
      </c>
      <c r="K106" s="37">
        <f t="shared" si="22"/>
        <v>64.15172397230991</v>
      </c>
      <c r="L106" s="38">
        <f t="shared" si="22"/>
        <v>100</v>
      </c>
    </row>
    <row r="107" spans="2:12" ht="12.75" customHeight="1" x14ac:dyDescent="0.2">
      <c r="B107" s="39" t="s">
        <v>156</v>
      </c>
      <c r="C107" s="40" t="s">
        <v>157</v>
      </c>
      <c r="D107" s="41">
        <f>D108+D109+D110+D111+D112+D113+D114+D115+D116+D117+D118+D119+D120+D121</f>
        <v>4498440782</v>
      </c>
      <c r="E107" s="41">
        <v>2315013050</v>
      </c>
      <c r="F107" s="41">
        <v>2277570398</v>
      </c>
      <c r="G107" s="41">
        <v>1461100675</v>
      </c>
      <c r="H107" s="41">
        <v>1461100675</v>
      </c>
      <c r="I107" s="42">
        <f t="shared" si="19"/>
        <v>51.462565857558062</v>
      </c>
      <c r="J107" s="42">
        <f t="shared" si="21"/>
        <v>98.382615942488954</v>
      </c>
      <c r="K107" s="42">
        <f t="shared" si="22"/>
        <v>64.15172397230991</v>
      </c>
      <c r="L107" s="43">
        <f t="shared" si="22"/>
        <v>100</v>
      </c>
    </row>
    <row r="108" spans="2:12" ht="12.75" customHeight="1" x14ac:dyDescent="0.2">
      <c r="B108" s="28" t="s">
        <v>158</v>
      </c>
      <c r="C108" s="30" t="s">
        <v>159</v>
      </c>
      <c r="D108" s="44">
        <v>105000000</v>
      </c>
      <c r="E108" s="44">
        <v>84032708</v>
      </c>
      <c r="F108" s="44">
        <v>84032708</v>
      </c>
      <c r="G108" s="44">
        <v>84032708</v>
      </c>
      <c r="H108" s="44">
        <v>84032708</v>
      </c>
      <c r="I108" s="32">
        <f t="shared" si="19"/>
        <v>80.031150476190476</v>
      </c>
      <c r="J108" s="32">
        <f t="shared" si="21"/>
        <v>100</v>
      </c>
      <c r="K108" s="32">
        <f t="shared" si="22"/>
        <v>100</v>
      </c>
      <c r="L108" s="33">
        <f t="shared" si="22"/>
        <v>100</v>
      </c>
    </row>
    <row r="109" spans="2:12" ht="12.75" customHeight="1" x14ac:dyDescent="0.2">
      <c r="B109" s="28" t="s">
        <v>160</v>
      </c>
      <c r="C109" s="30" t="s">
        <v>161</v>
      </c>
      <c r="D109" s="44">
        <v>313632000</v>
      </c>
      <c r="E109" s="44">
        <v>278152728</v>
      </c>
      <c r="F109" s="44">
        <v>278152728</v>
      </c>
      <c r="G109" s="44">
        <v>278152728</v>
      </c>
      <c r="H109" s="44">
        <v>278152728</v>
      </c>
      <c r="I109" s="32">
        <f t="shared" si="19"/>
        <v>88.687610958065505</v>
      </c>
      <c r="J109" s="32">
        <f t="shared" si="21"/>
        <v>100</v>
      </c>
      <c r="K109" s="32">
        <f t="shared" si="22"/>
        <v>100</v>
      </c>
      <c r="L109" s="33">
        <f t="shared" si="22"/>
        <v>100</v>
      </c>
    </row>
    <row r="110" spans="2:12" ht="12.75" customHeight="1" x14ac:dyDescent="0.2">
      <c r="B110" s="28" t="s">
        <v>162</v>
      </c>
      <c r="C110" s="30" t="s">
        <v>163</v>
      </c>
      <c r="D110" s="44">
        <v>19602000</v>
      </c>
      <c r="E110" s="44">
        <v>0</v>
      </c>
      <c r="F110" s="44">
        <v>0</v>
      </c>
      <c r="G110" s="44">
        <v>0</v>
      </c>
      <c r="H110" s="44">
        <v>0</v>
      </c>
      <c r="I110" s="32">
        <f t="shared" si="19"/>
        <v>0</v>
      </c>
      <c r="J110" s="50">
        <v>0</v>
      </c>
      <c r="K110" s="50">
        <v>0</v>
      </c>
      <c r="L110" s="51">
        <v>0</v>
      </c>
    </row>
    <row r="111" spans="2:12" ht="12.75" customHeight="1" x14ac:dyDescent="0.2">
      <c r="B111" s="28" t="s">
        <v>164</v>
      </c>
      <c r="C111" s="30" t="s">
        <v>165</v>
      </c>
      <c r="D111" s="44">
        <v>159119235</v>
      </c>
      <c r="E111" s="44">
        <v>0</v>
      </c>
      <c r="F111" s="44">
        <v>0</v>
      </c>
      <c r="G111" s="44">
        <v>0</v>
      </c>
      <c r="H111" s="44">
        <v>0</v>
      </c>
      <c r="I111" s="32">
        <f t="shared" si="19"/>
        <v>0</v>
      </c>
      <c r="J111" s="50">
        <v>0</v>
      </c>
      <c r="K111" s="50">
        <v>0</v>
      </c>
      <c r="L111" s="51">
        <v>0</v>
      </c>
    </row>
    <row r="112" spans="2:12" ht="12.75" customHeight="1" x14ac:dyDescent="0.2">
      <c r="B112" s="28" t="s">
        <v>166</v>
      </c>
      <c r="C112" s="30" t="s">
        <v>167</v>
      </c>
      <c r="D112" s="44">
        <v>877189500</v>
      </c>
      <c r="E112" s="44">
        <v>42706338</v>
      </c>
      <c r="F112" s="44">
        <v>42706338</v>
      </c>
      <c r="G112" s="44">
        <v>42706338</v>
      </c>
      <c r="H112" s="44">
        <v>42706338</v>
      </c>
      <c r="I112" s="32">
        <f t="shared" si="19"/>
        <v>4.8685418601111845</v>
      </c>
      <c r="J112" s="32">
        <f>F112/E112*100</f>
        <v>100</v>
      </c>
      <c r="K112" s="32">
        <f>G112/F112*100</f>
        <v>100</v>
      </c>
      <c r="L112" s="33">
        <f>H112/G112*100</f>
        <v>100</v>
      </c>
    </row>
    <row r="113" spans="2:12" ht="12.75" customHeight="1" x14ac:dyDescent="0.2">
      <c r="B113" s="28" t="s">
        <v>168</v>
      </c>
      <c r="C113" s="30" t="s">
        <v>169</v>
      </c>
      <c r="D113" s="44">
        <v>154855800</v>
      </c>
      <c r="E113" s="44">
        <v>0</v>
      </c>
      <c r="F113" s="44">
        <v>0</v>
      </c>
      <c r="G113" s="44">
        <v>0</v>
      </c>
      <c r="H113" s="44">
        <v>0</v>
      </c>
      <c r="I113" s="32">
        <f t="shared" si="19"/>
        <v>0</v>
      </c>
      <c r="J113" s="50">
        <v>0</v>
      </c>
      <c r="K113" s="50">
        <v>0</v>
      </c>
      <c r="L113" s="51">
        <v>0</v>
      </c>
    </row>
    <row r="114" spans="2:12" ht="12.75" customHeight="1" thickBot="1" x14ac:dyDescent="0.25">
      <c r="B114" s="45" t="s">
        <v>170</v>
      </c>
      <c r="C114" s="46" t="s">
        <v>171</v>
      </c>
      <c r="D114" s="47">
        <v>851072175</v>
      </c>
      <c r="E114" s="47">
        <v>851072175</v>
      </c>
      <c r="F114" s="47">
        <v>816469723</v>
      </c>
      <c r="G114" s="47">
        <v>0</v>
      </c>
      <c r="H114" s="47">
        <v>0</v>
      </c>
      <c r="I114" s="48">
        <f t="shared" si="19"/>
        <v>100</v>
      </c>
      <c r="J114" s="48">
        <f>F114/E114*100</f>
        <v>95.934251757202617</v>
      </c>
      <c r="K114" s="48">
        <f>G114/F114*100</f>
        <v>0</v>
      </c>
      <c r="L114" s="53">
        <v>0</v>
      </c>
    </row>
    <row r="115" spans="2:12" ht="22.5" x14ac:dyDescent="0.2">
      <c r="B115" s="17" t="s">
        <v>172</v>
      </c>
      <c r="C115" s="18" t="s">
        <v>173</v>
      </c>
      <c r="D115" s="19">
        <v>98010000</v>
      </c>
      <c r="E115" s="19">
        <v>16282170</v>
      </c>
      <c r="F115" s="19">
        <v>13441970</v>
      </c>
      <c r="G115" s="19">
        <v>13441970</v>
      </c>
      <c r="H115" s="19">
        <v>13441970</v>
      </c>
      <c r="I115" s="20">
        <f t="shared" si="15"/>
        <v>16.612764003673096</v>
      </c>
      <c r="J115" s="20">
        <f t="shared" si="16"/>
        <v>82.556379155849626</v>
      </c>
      <c r="K115" s="20">
        <f t="shared" si="17"/>
        <v>100</v>
      </c>
      <c r="L115" s="21">
        <f t="shared" si="18"/>
        <v>100</v>
      </c>
    </row>
    <row r="116" spans="2:12" ht="22.5" x14ac:dyDescent="0.2">
      <c r="B116" s="28" t="s">
        <v>174</v>
      </c>
      <c r="C116" s="30" t="s">
        <v>175</v>
      </c>
      <c r="D116" s="44">
        <v>344187505</v>
      </c>
      <c r="E116" s="44">
        <v>49968930</v>
      </c>
      <c r="F116" s="44">
        <v>49968930</v>
      </c>
      <c r="G116" s="44">
        <v>49968930</v>
      </c>
      <c r="H116" s="44">
        <v>49968930</v>
      </c>
      <c r="I116" s="32">
        <f t="shared" si="15"/>
        <v>14.517938412668407</v>
      </c>
      <c r="J116" s="32">
        <f t="shared" si="16"/>
        <v>100</v>
      </c>
      <c r="K116" s="32">
        <f t="shared" si="17"/>
        <v>100</v>
      </c>
      <c r="L116" s="33">
        <f t="shared" si="18"/>
        <v>100</v>
      </c>
    </row>
    <row r="117" spans="2:12" ht="12.75" customHeight="1" x14ac:dyDescent="0.2">
      <c r="B117" s="28" t="s">
        <v>176</v>
      </c>
      <c r="C117" s="30" t="s">
        <v>177</v>
      </c>
      <c r="D117" s="44">
        <v>420228692</v>
      </c>
      <c r="E117" s="44">
        <v>418659840</v>
      </c>
      <c r="F117" s="44">
        <v>418659840</v>
      </c>
      <c r="G117" s="44">
        <v>418659840</v>
      </c>
      <c r="H117" s="44">
        <v>418659840</v>
      </c>
      <c r="I117" s="32">
        <f t="shared" si="15"/>
        <v>99.626667091070502</v>
      </c>
      <c r="J117" s="32">
        <f t="shared" si="16"/>
        <v>100</v>
      </c>
      <c r="K117" s="32">
        <f t="shared" si="17"/>
        <v>100</v>
      </c>
      <c r="L117" s="33">
        <f t="shared" si="18"/>
        <v>100</v>
      </c>
    </row>
    <row r="118" spans="2:12" ht="12.75" customHeight="1" x14ac:dyDescent="0.2">
      <c r="B118" s="28" t="s">
        <v>178</v>
      </c>
      <c r="C118" s="30" t="s">
        <v>179</v>
      </c>
      <c r="D118" s="44">
        <v>166617000</v>
      </c>
      <c r="E118" s="44">
        <v>0</v>
      </c>
      <c r="F118" s="44">
        <v>0</v>
      </c>
      <c r="G118" s="44">
        <v>0</v>
      </c>
      <c r="H118" s="44">
        <v>0</v>
      </c>
      <c r="I118" s="32">
        <f t="shared" si="15"/>
        <v>0</v>
      </c>
      <c r="J118" s="50">
        <v>0</v>
      </c>
      <c r="K118" s="50">
        <v>0</v>
      </c>
      <c r="L118" s="51">
        <v>0</v>
      </c>
    </row>
    <row r="119" spans="2:12" ht="12.75" customHeight="1" x14ac:dyDescent="0.2">
      <c r="B119" s="28" t="s">
        <v>180</v>
      </c>
      <c r="C119" s="30" t="s">
        <v>181</v>
      </c>
      <c r="D119" s="44">
        <v>50000000</v>
      </c>
      <c r="E119" s="44">
        <v>43713150</v>
      </c>
      <c r="F119" s="44">
        <v>43713150</v>
      </c>
      <c r="G119" s="44">
        <v>43713150</v>
      </c>
      <c r="H119" s="44">
        <v>43713150</v>
      </c>
      <c r="I119" s="32">
        <f t="shared" si="15"/>
        <v>87.426299999999998</v>
      </c>
      <c r="J119" s="32">
        <f t="shared" si="16"/>
        <v>100</v>
      </c>
      <c r="K119" s="32">
        <f t="shared" si="17"/>
        <v>100</v>
      </c>
      <c r="L119" s="33">
        <f t="shared" si="18"/>
        <v>100</v>
      </c>
    </row>
    <row r="120" spans="2:12" ht="22.5" x14ac:dyDescent="0.2">
      <c r="B120" s="28" t="s">
        <v>182</v>
      </c>
      <c r="C120" s="30" t="s">
        <v>183</v>
      </c>
      <c r="D120" s="44">
        <v>112000000</v>
      </c>
      <c r="E120" s="44">
        <v>10902312</v>
      </c>
      <c r="F120" s="44">
        <v>10902312</v>
      </c>
      <c r="G120" s="44">
        <v>10902312</v>
      </c>
      <c r="H120" s="44">
        <v>10902312</v>
      </c>
      <c r="I120" s="32">
        <f t="shared" si="15"/>
        <v>9.7342071428571426</v>
      </c>
      <c r="J120" s="32">
        <f t="shared" si="16"/>
        <v>100</v>
      </c>
      <c r="K120" s="32">
        <f t="shared" si="17"/>
        <v>100</v>
      </c>
      <c r="L120" s="33">
        <f t="shared" si="18"/>
        <v>100</v>
      </c>
    </row>
    <row r="121" spans="2:12" ht="12.75" customHeight="1" x14ac:dyDescent="0.2">
      <c r="B121" s="28" t="s">
        <v>184</v>
      </c>
      <c r="C121" s="30" t="s">
        <v>185</v>
      </c>
      <c r="D121" s="44">
        <v>826926875</v>
      </c>
      <c r="E121" s="44">
        <v>519522699</v>
      </c>
      <c r="F121" s="44">
        <v>519522699</v>
      </c>
      <c r="G121" s="44">
        <v>519522699</v>
      </c>
      <c r="H121" s="44">
        <v>519522699</v>
      </c>
      <c r="I121" s="32">
        <f t="shared" si="15"/>
        <v>62.825712249344903</v>
      </c>
      <c r="J121" s="32">
        <f t="shared" si="16"/>
        <v>100</v>
      </c>
      <c r="K121" s="32">
        <f t="shared" si="17"/>
        <v>100</v>
      </c>
      <c r="L121" s="33">
        <f t="shared" si="18"/>
        <v>100</v>
      </c>
    </row>
    <row r="122" spans="2:12" ht="22.5" x14ac:dyDescent="0.2">
      <c r="B122" s="34" t="s">
        <v>186</v>
      </c>
      <c r="C122" s="35" t="s">
        <v>187</v>
      </c>
      <c r="D122" s="36">
        <f>D123+D131+D133+D141</f>
        <v>8891292150</v>
      </c>
      <c r="E122" s="36">
        <v>7637044136</v>
      </c>
      <c r="F122" s="36">
        <v>7542326172</v>
      </c>
      <c r="G122" s="36">
        <v>3211608931.6700001</v>
      </c>
      <c r="H122" s="36">
        <v>3191608931.6700001</v>
      </c>
      <c r="I122" s="37">
        <f t="shared" si="15"/>
        <v>85.893523766396541</v>
      </c>
      <c r="J122" s="37">
        <f t="shared" si="16"/>
        <v>98.759756231425825</v>
      </c>
      <c r="K122" s="37">
        <f t="shared" si="17"/>
        <v>42.58114616671871</v>
      </c>
      <c r="L122" s="38">
        <f t="shared" si="18"/>
        <v>99.377259173656611</v>
      </c>
    </row>
    <row r="123" spans="2:12" ht="22.5" x14ac:dyDescent="0.2">
      <c r="B123" s="39" t="s">
        <v>188</v>
      </c>
      <c r="C123" s="40" t="s">
        <v>189</v>
      </c>
      <c r="D123" s="41">
        <f>D124+D125+D126+D127+D128+D129+D130</f>
        <v>7391528662</v>
      </c>
      <c r="E123" s="41">
        <v>6993146897</v>
      </c>
      <c r="F123" s="41">
        <v>6939480235</v>
      </c>
      <c r="G123" s="41">
        <v>2740347520.6700001</v>
      </c>
      <c r="H123" s="41">
        <v>2740347520.6700001</v>
      </c>
      <c r="I123" s="42">
        <f t="shared" si="15"/>
        <v>94.610292630696421</v>
      </c>
      <c r="J123" s="42">
        <f t="shared" si="16"/>
        <v>99.232582086570744</v>
      </c>
      <c r="K123" s="42">
        <f t="shared" si="17"/>
        <v>39.489233024236718</v>
      </c>
      <c r="L123" s="43">
        <f t="shared" si="18"/>
        <v>100</v>
      </c>
    </row>
    <row r="124" spans="2:12" ht="22.5" x14ac:dyDescent="0.2">
      <c r="B124" s="28" t="s">
        <v>190</v>
      </c>
      <c r="C124" s="30" t="s">
        <v>71</v>
      </c>
      <c r="D124" s="44">
        <v>317747112</v>
      </c>
      <c r="E124" s="44">
        <v>196111770</v>
      </c>
      <c r="F124" s="44">
        <v>196111765</v>
      </c>
      <c r="G124" s="44">
        <v>71999999</v>
      </c>
      <c r="H124" s="44">
        <v>71999999</v>
      </c>
      <c r="I124" s="32">
        <f t="shared" si="15"/>
        <v>61.719450026032021</v>
      </c>
      <c r="J124" s="32">
        <f t="shared" si="16"/>
        <v>99.999997450433497</v>
      </c>
      <c r="K124" s="32">
        <f t="shared" si="17"/>
        <v>36.713758096053034</v>
      </c>
      <c r="L124" s="33">
        <f t="shared" si="18"/>
        <v>100</v>
      </c>
    </row>
    <row r="125" spans="2:12" ht="12.75" customHeight="1" x14ac:dyDescent="0.2">
      <c r="B125" s="28" t="s">
        <v>191</v>
      </c>
      <c r="C125" s="30" t="s">
        <v>192</v>
      </c>
      <c r="D125" s="44">
        <v>230000000</v>
      </c>
      <c r="E125" s="44">
        <v>160000000</v>
      </c>
      <c r="F125" s="44">
        <v>110000000</v>
      </c>
      <c r="G125" s="44">
        <v>34707053</v>
      </c>
      <c r="H125" s="44">
        <v>34707053</v>
      </c>
      <c r="I125" s="32">
        <f t="shared" si="15"/>
        <v>69.565217391304344</v>
      </c>
      <c r="J125" s="32">
        <f t="shared" si="16"/>
        <v>68.75</v>
      </c>
      <c r="K125" s="32">
        <f t="shared" si="17"/>
        <v>31.551866363636368</v>
      </c>
      <c r="L125" s="33">
        <f t="shared" si="18"/>
        <v>100</v>
      </c>
    </row>
    <row r="126" spans="2:12" ht="12.75" customHeight="1" x14ac:dyDescent="0.2">
      <c r="B126" s="28" t="s">
        <v>193</v>
      </c>
      <c r="C126" s="30" t="s">
        <v>194</v>
      </c>
      <c r="D126" s="44">
        <v>2803770540</v>
      </c>
      <c r="E126" s="44">
        <v>2666914190</v>
      </c>
      <c r="F126" s="44">
        <v>2665914190</v>
      </c>
      <c r="G126" s="44">
        <v>580110655</v>
      </c>
      <c r="H126" s="44">
        <v>580110655</v>
      </c>
      <c r="I126" s="32">
        <f t="shared" si="15"/>
        <v>95.118846280480568</v>
      </c>
      <c r="J126" s="32">
        <f t="shared" si="16"/>
        <v>99.962503480473814</v>
      </c>
      <c r="K126" s="32">
        <f t="shared" si="17"/>
        <v>21.760289853890608</v>
      </c>
      <c r="L126" s="33">
        <f t="shared" si="18"/>
        <v>100</v>
      </c>
    </row>
    <row r="127" spans="2:12" ht="12.75" customHeight="1" x14ac:dyDescent="0.2">
      <c r="B127" s="28" t="s">
        <v>195</v>
      </c>
      <c r="C127" s="30" t="s">
        <v>196</v>
      </c>
      <c r="D127" s="44">
        <v>2900000000</v>
      </c>
      <c r="E127" s="44">
        <v>2900000000</v>
      </c>
      <c r="F127" s="44">
        <v>2900000000</v>
      </c>
      <c r="G127" s="44">
        <v>1118018077</v>
      </c>
      <c r="H127" s="44">
        <v>1118018077</v>
      </c>
      <c r="I127" s="32">
        <f t="shared" si="15"/>
        <v>100</v>
      </c>
      <c r="J127" s="32">
        <f t="shared" si="16"/>
        <v>100</v>
      </c>
      <c r="K127" s="32">
        <f t="shared" si="17"/>
        <v>38.55234748275862</v>
      </c>
      <c r="L127" s="33">
        <f t="shared" si="18"/>
        <v>100</v>
      </c>
    </row>
    <row r="128" spans="2:12" ht="12.75" customHeight="1" x14ac:dyDescent="0.2">
      <c r="B128" s="28" t="s">
        <v>197</v>
      </c>
      <c r="C128" s="30" t="s">
        <v>198</v>
      </c>
      <c r="D128" s="44">
        <v>190011010</v>
      </c>
      <c r="E128" s="44">
        <v>170355852</v>
      </c>
      <c r="F128" s="44">
        <v>168549195</v>
      </c>
      <c r="G128" s="44">
        <v>77433235</v>
      </c>
      <c r="H128" s="44">
        <v>77433235</v>
      </c>
      <c r="I128" s="32">
        <f t="shared" si="15"/>
        <v>89.655779420360957</v>
      </c>
      <c r="J128" s="32">
        <f t="shared" si="16"/>
        <v>98.93948051752281</v>
      </c>
      <c r="K128" s="32">
        <f t="shared" si="17"/>
        <v>45.941029264482694</v>
      </c>
      <c r="L128" s="33">
        <f t="shared" si="18"/>
        <v>100</v>
      </c>
    </row>
    <row r="129" spans="2:12" ht="12.75" customHeight="1" x14ac:dyDescent="0.2">
      <c r="B129" s="28" t="s">
        <v>199</v>
      </c>
      <c r="C129" s="30" t="s">
        <v>200</v>
      </c>
      <c r="D129" s="44">
        <v>150000000</v>
      </c>
      <c r="E129" s="44">
        <v>149980000</v>
      </c>
      <c r="F129" s="44">
        <v>149120000</v>
      </c>
      <c r="G129" s="44">
        <v>116296666.67</v>
      </c>
      <c r="H129" s="44">
        <v>116296666.67</v>
      </c>
      <c r="I129" s="32">
        <f t="shared" si="15"/>
        <v>99.986666666666665</v>
      </c>
      <c r="J129" s="32">
        <f t="shared" si="16"/>
        <v>99.426590212028259</v>
      </c>
      <c r="K129" s="32">
        <f t="shared" si="17"/>
        <v>77.988644494366952</v>
      </c>
      <c r="L129" s="33">
        <f t="shared" si="18"/>
        <v>100</v>
      </c>
    </row>
    <row r="130" spans="2:12" ht="12.75" customHeight="1" x14ac:dyDescent="0.2">
      <c r="B130" s="28" t="s">
        <v>201</v>
      </c>
      <c r="C130" s="30" t="s">
        <v>202</v>
      </c>
      <c r="D130" s="44">
        <v>800000000</v>
      </c>
      <c r="E130" s="44">
        <v>749785085</v>
      </c>
      <c r="F130" s="44">
        <v>749785085</v>
      </c>
      <c r="G130" s="44">
        <v>741781835</v>
      </c>
      <c r="H130" s="44">
        <v>741781835</v>
      </c>
      <c r="I130" s="32">
        <f t="shared" si="15"/>
        <v>93.723135624999998</v>
      </c>
      <c r="J130" s="32">
        <f t="shared" si="16"/>
        <v>100</v>
      </c>
      <c r="K130" s="32">
        <f t="shared" si="17"/>
        <v>98.932594131290301</v>
      </c>
      <c r="L130" s="33">
        <f t="shared" si="18"/>
        <v>100</v>
      </c>
    </row>
    <row r="131" spans="2:12" ht="12.75" customHeight="1" x14ac:dyDescent="0.2">
      <c r="B131" s="63" t="s">
        <v>203</v>
      </c>
      <c r="C131" s="64" t="s">
        <v>204</v>
      </c>
      <c r="D131" s="65">
        <f>D132</f>
        <v>60000000</v>
      </c>
      <c r="E131" s="65">
        <v>0</v>
      </c>
      <c r="F131" s="65">
        <v>0</v>
      </c>
      <c r="G131" s="65">
        <v>0</v>
      </c>
      <c r="H131" s="65">
        <v>0</v>
      </c>
      <c r="I131" s="66">
        <f t="shared" si="15"/>
        <v>0</v>
      </c>
      <c r="J131" s="67">
        <v>0</v>
      </c>
      <c r="K131" s="67">
        <v>0</v>
      </c>
      <c r="L131" s="68">
        <v>0</v>
      </c>
    </row>
    <row r="132" spans="2:12" ht="12.75" customHeight="1" x14ac:dyDescent="0.2">
      <c r="B132" s="28" t="s">
        <v>205</v>
      </c>
      <c r="C132" s="30" t="s">
        <v>206</v>
      </c>
      <c r="D132" s="44">
        <v>60000000</v>
      </c>
      <c r="E132" s="44">
        <v>0</v>
      </c>
      <c r="F132" s="44">
        <v>0</v>
      </c>
      <c r="G132" s="44">
        <v>0</v>
      </c>
      <c r="H132" s="44">
        <v>0</v>
      </c>
      <c r="I132" s="32">
        <f t="shared" si="15"/>
        <v>0</v>
      </c>
      <c r="J132" s="50">
        <v>0</v>
      </c>
      <c r="K132" s="50">
        <v>0</v>
      </c>
      <c r="L132" s="51">
        <v>0</v>
      </c>
    </row>
    <row r="133" spans="2:12" ht="22.5" x14ac:dyDescent="0.2">
      <c r="B133" s="39" t="s">
        <v>207</v>
      </c>
      <c r="C133" s="40" t="s">
        <v>208</v>
      </c>
      <c r="D133" s="41">
        <f>D134+D135+D136+D137+D138+D139+D140</f>
        <v>1159763488</v>
      </c>
      <c r="E133" s="41">
        <v>438957691</v>
      </c>
      <c r="F133" s="41">
        <v>397906389</v>
      </c>
      <c r="G133" s="41">
        <v>381044548.12</v>
      </c>
      <c r="H133" s="41">
        <v>361044548.12</v>
      </c>
      <c r="I133" s="42">
        <f t="shared" si="15"/>
        <v>37.848897257231123</v>
      </c>
      <c r="J133" s="42">
        <f t="shared" si="16"/>
        <v>90.648004843819905</v>
      </c>
      <c r="K133" s="42">
        <f t="shared" si="17"/>
        <v>95.762359854945672</v>
      </c>
      <c r="L133" s="43">
        <f t="shared" si="18"/>
        <v>94.751269871547521</v>
      </c>
    </row>
    <row r="134" spans="2:12" ht="12.75" customHeight="1" x14ac:dyDescent="0.2">
      <c r="B134" s="28" t="s">
        <v>209</v>
      </c>
      <c r="C134" s="30" t="s">
        <v>210</v>
      </c>
      <c r="D134" s="44">
        <v>300000000</v>
      </c>
      <c r="E134" s="44">
        <v>48701420</v>
      </c>
      <c r="F134" s="44">
        <v>48701420</v>
      </c>
      <c r="G134" s="44">
        <v>48701420</v>
      </c>
      <c r="H134" s="44">
        <v>28701420</v>
      </c>
      <c r="I134" s="32">
        <f t="shared" si="15"/>
        <v>16.233806666666666</v>
      </c>
      <c r="J134" s="32">
        <f t="shared" si="16"/>
        <v>100</v>
      </c>
      <c r="K134" s="32">
        <f t="shared" si="17"/>
        <v>100</v>
      </c>
      <c r="L134" s="33">
        <f t="shared" si="18"/>
        <v>58.93343561645635</v>
      </c>
    </row>
    <row r="135" spans="2:12" ht="22.5" x14ac:dyDescent="0.2">
      <c r="B135" s="28" t="s">
        <v>211</v>
      </c>
      <c r="C135" s="30" t="s">
        <v>212</v>
      </c>
      <c r="D135" s="44">
        <v>133900000</v>
      </c>
      <c r="E135" s="44">
        <v>89232854</v>
      </c>
      <c r="F135" s="44">
        <v>89232854</v>
      </c>
      <c r="G135" s="44">
        <v>89232854</v>
      </c>
      <c r="H135" s="44">
        <v>89232854</v>
      </c>
      <c r="I135" s="32">
        <f t="shared" si="15"/>
        <v>66.641414488424203</v>
      </c>
      <c r="J135" s="32">
        <f t="shared" si="16"/>
        <v>100</v>
      </c>
      <c r="K135" s="32">
        <f t="shared" si="17"/>
        <v>100</v>
      </c>
      <c r="L135" s="33">
        <f t="shared" si="18"/>
        <v>100</v>
      </c>
    </row>
    <row r="136" spans="2:12" ht="12.75" customHeight="1" x14ac:dyDescent="0.2">
      <c r="B136" s="28" t="s">
        <v>213</v>
      </c>
      <c r="C136" s="30" t="s">
        <v>214</v>
      </c>
      <c r="D136" s="44">
        <v>25000000</v>
      </c>
      <c r="E136" s="44">
        <v>0</v>
      </c>
      <c r="F136" s="44">
        <v>0</v>
      </c>
      <c r="G136" s="44">
        <v>0</v>
      </c>
      <c r="H136" s="44">
        <v>0</v>
      </c>
      <c r="I136" s="32">
        <f t="shared" si="15"/>
        <v>0</v>
      </c>
      <c r="J136" s="50">
        <v>0</v>
      </c>
      <c r="K136" s="50">
        <v>0</v>
      </c>
      <c r="L136" s="51">
        <v>0</v>
      </c>
    </row>
    <row r="137" spans="2:12" ht="12.75" customHeight="1" x14ac:dyDescent="0.2">
      <c r="B137" s="28" t="s">
        <v>215</v>
      </c>
      <c r="C137" s="30" t="s">
        <v>95</v>
      </c>
      <c r="D137" s="44">
        <v>348063148</v>
      </c>
      <c r="E137" s="44">
        <v>0</v>
      </c>
      <c r="F137" s="44">
        <v>0</v>
      </c>
      <c r="G137" s="44">
        <v>0</v>
      </c>
      <c r="H137" s="44">
        <v>0</v>
      </c>
      <c r="I137" s="32">
        <f t="shared" si="15"/>
        <v>0</v>
      </c>
      <c r="J137" s="50">
        <v>0</v>
      </c>
      <c r="K137" s="50">
        <v>0</v>
      </c>
      <c r="L137" s="51">
        <v>0</v>
      </c>
    </row>
    <row r="138" spans="2:12" ht="22.5" x14ac:dyDescent="0.2">
      <c r="B138" s="28" t="s">
        <v>216</v>
      </c>
      <c r="C138" s="30" t="s">
        <v>217</v>
      </c>
      <c r="D138" s="44">
        <v>152800340</v>
      </c>
      <c r="E138" s="44">
        <v>152800000</v>
      </c>
      <c r="F138" s="44">
        <v>111748698</v>
      </c>
      <c r="G138" s="44">
        <v>110840172</v>
      </c>
      <c r="H138" s="44">
        <v>110840172</v>
      </c>
      <c r="I138" s="32">
        <f t="shared" si="15"/>
        <v>99.999777487406121</v>
      </c>
      <c r="J138" s="32">
        <f t="shared" si="16"/>
        <v>73.133964659685873</v>
      </c>
      <c r="K138" s="32">
        <f t="shared" si="17"/>
        <v>99.1869918699187</v>
      </c>
      <c r="L138" s="33">
        <f t="shared" si="18"/>
        <v>100</v>
      </c>
    </row>
    <row r="139" spans="2:12" ht="22.5" x14ac:dyDescent="0.2">
      <c r="B139" s="28" t="s">
        <v>218</v>
      </c>
      <c r="C139" s="30" t="s">
        <v>219</v>
      </c>
      <c r="D139" s="44">
        <v>63000000</v>
      </c>
      <c r="E139" s="44">
        <v>34500000</v>
      </c>
      <c r="F139" s="44">
        <v>34500000</v>
      </c>
      <c r="G139" s="44">
        <v>18546685.120000001</v>
      </c>
      <c r="H139" s="44">
        <v>18546685.120000001</v>
      </c>
      <c r="I139" s="32">
        <f t="shared" ref="I139:I202" si="23">E139/D139*100</f>
        <v>54.761904761904766</v>
      </c>
      <c r="J139" s="32">
        <f t="shared" ref="J139:J202" si="24">F139/E139*100</f>
        <v>100</v>
      </c>
      <c r="K139" s="32">
        <f t="shared" ref="K139:K202" si="25">G139/F139*100</f>
        <v>53.758507594202896</v>
      </c>
      <c r="L139" s="33">
        <f t="shared" ref="L139:L202" si="26">H139/G139*100</f>
        <v>100</v>
      </c>
    </row>
    <row r="140" spans="2:12" ht="12.75" customHeight="1" x14ac:dyDescent="0.2">
      <c r="B140" s="28" t="s">
        <v>220</v>
      </c>
      <c r="C140" s="30" t="s">
        <v>221</v>
      </c>
      <c r="D140" s="44">
        <v>137000000</v>
      </c>
      <c r="E140" s="44">
        <v>113723417</v>
      </c>
      <c r="F140" s="44">
        <v>113723417</v>
      </c>
      <c r="G140" s="44">
        <v>113723417</v>
      </c>
      <c r="H140" s="44">
        <v>113723417</v>
      </c>
      <c r="I140" s="32">
        <f t="shared" si="23"/>
        <v>83.009793430656927</v>
      </c>
      <c r="J140" s="32">
        <f t="shared" si="24"/>
        <v>100</v>
      </c>
      <c r="K140" s="32">
        <f t="shared" si="25"/>
        <v>100</v>
      </c>
      <c r="L140" s="33">
        <f t="shared" si="26"/>
        <v>100</v>
      </c>
    </row>
    <row r="141" spans="2:12" ht="22.5" x14ac:dyDescent="0.2">
      <c r="B141" s="39" t="s">
        <v>222</v>
      </c>
      <c r="C141" s="40" t="s">
        <v>223</v>
      </c>
      <c r="D141" s="41">
        <f>D142+D143+D144</f>
        <v>280000000</v>
      </c>
      <c r="E141" s="41">
        <v>204939548</v>
      </c>
      <c r="F141" s="41">
        <v>204939548</v>
      </c>
      <c r="G141" s="41">
        <v>90216862.879999995</v>
      </c>
      <c r="H141" s="41">
        <v>90216862.879999995</v>
      </c>
      <c r="I141" s="42">
        <f t="shared" si="23"/>
        <v>73.192695714285719</v>
      </c>
      <c r="J141" s="42">
        <f t="shared" si="24"/>
        <v>100</v>
      </c>
      <c r="K141" s="42">
        <f t="shared" si="25"/>
        <v>44.021207112255361</v>
      </c>
      <c r="L141" s="43">
        <f t="shared" si="26"/>
        <v>100</v>
      </c>
    </row>
    <row r="142" spans="2:12" ht="12.75" customHeight="1" x14ac:dyDescent="0.2">
      <c r="B142" s="28" t="s">
        <v>224</v>
      </c>
      <c r="C142" s="30" t="s">
        <v>225</v>
      </c>
      <c r="D142" s="44">
        <v>130000000</v>
      </c>
      <c r="E142" s="44">
        <v>69355548</v>
      </c>
      <c r="F142" s="44">
        <v>69355548</v>
      </c>
      <c r="G142" s="44">
        <v>45355548</v>
      </c>
      <c r="H142" s="44">
        <v>45355548</v>
      </c>
      <c r="I142" s="32">
        <f t="shared" si="23"/>
        <v>53.350421538461532</v>
      </c>
      <c r="J142" s="32">
        <f t="shared" si="24"/>
        <v>100</v>
      </c>
      <c r="K142" s="32">
        <f t="shared" si="25"/>
        <v>65.395702734552685</v>
      </c>
      <c r="L142" s="33">
        <f t="shared" si="26"/>
        <v>100</v>
      </c>
    </row>
    <row r="143" spans="2:12" ht="12.75" customHeight="1" x14ac:dyDescent="0.2">
      <c r="B143" s="28" t="s">
        <v>226</v>
      </c>
      <c r="C143" s="30" t="s">
        <v>227</v>
      </c>
      <c r="D143" s="44">
        <v>30000000</v>
      </c>
      <c r="E143" s="44">
        <v>15584000</v>
      </c>
      <c r="F143" s="44">
        <v>15584000</v>
      </c>
      <c r="G143" s="44">
        <v>3000000</v>
      </c>
      <c r="H143" s="44">
        <v>3000000</v>
      </c>
      <c r="I143" s="32">
        <f t="shared" si="23"/>
        <v>51.946666666666665</v>
      </c>
      <c r="J143" s="32">
        <f t="shared" si="24"/>
        <v>100</v>
      </c>
      <c r="K143" s="32">
        <f t="shared" si="25"/>
        <v>19.250513347022586</v>
      </c>
      <c r="L143" s="33">
        <f t="shared" si="26"/>
        <v>100</v>
      </c>
    </row>
    <row r="144" spans="2:12" ht="23.25" thickBot="1" x14ac:dyDescent="0.25">
      <c r="B144" s="45" t="s">
        <v>228</v>
      </c>
      <c r="C144" s="46" t="s">
        <v>229</v>
      </c>
      <c r="D144" s="47">
        <v>120000000</v>
      </c>
      <c r="E144" s="47">
        <v>120000000</v>
      </c>
      <c r="F144" s="47">
        <v>120000000</v>
      </c>
      <c r="G144" s="47">
        <v>41861314.880000003</v>
      </c>
      <c r="H144" s="47">
        <v>41861314.880000003</v>
      </c>
      <c r="I144" s="48">
        <f t="shared" si="23"/>
        <v>100</v>
      </c>
      <c r="J144" s="48">
        <f t="shared" si="24"/>
        <v>100</v>
      </c>
      <c r="K144" s="48">
        <f t="shared" si="25"/>
        <v>34.884429066666669</v>
      </c>
      <c r="L144" s="49">
        <f t="shared" si="26"/>
        <v>100</v>
      </c>
    </row>
    <row r="145" spans="2:12" ht="12.75" customHeight="1" x14ac:dyDescent="0.2">
      <c r="B145" s="69" t="s">
        <v>230</v>
      </c>
      <c r="C145" s="70" t="s">
        <v>231</v>
      </c>
      <c r="D145" s="71">
        <f>D146+D151+D156</f>
        <v>74610424788</v>
      </c>
      <c r="E145" s="71">
        <v>21774413233</v>
      </c>
      <c r="F145" s="71">
        <v>21763901303</v>
      </c>
      <c r="G145" s="71">
        <v>21763901303</v>
      </c>
      <c r="H145" s="71">
        <v>21763901303</v>
      </c>
      <c r="I145" s="72">
        <f t="shared" si="23"/>
        <v>29.184143227800114</v>
      </c>
      <c r="J145" s="72">
        <f t="shared" si="24"/>
        <v>99.951723475220589</v>
      </c>
      <c r="K145" s="72">
        <f t="shared" si="25"/>
        <v>100</v>
      </c>
      <c r="L145" s="73">
        <f t="shared" si="26"/>
        <v>100</v>
      </c>
    </row>
    <row r="146" spans="2:12" ht="12.75" customHeight="1" x14ac:dyDescent="0.2">
      <c r="B146" s="34" t="s">
        <v>232</v>
      </c>
      <c r="C146" s="35" t="s">
        <v>233</v>
      </c>
      <c r="D146" s="36">
        <f>D147+D149</f>
        <v>44127074404</v>
      </c>
      <c r="E146" s="36">
        <v>5272366074</v>
      </c>
      <c r="F146" s="36">
        <v>5261854144</v>
      </c>
      <c r="G146" s="36">
        <v>5261854144</v>
      </c>
      <c r="H146" s="36">
        <v>5261854144</v>
      </c>
      <c r="I146" s="37">
        <f t="shared" si="23"/>
        <v>11.948143277593029</v>
      </c>
      <c r="J146" s="37">
        <f t="shared" si="24"/>
        <v>99.800622152322887</v>
      </c>
      <c r="K146" s="37">
        <f t="shared" si="25"/>
        <v>100</v>
      </c>
      <c r="L146" s="38">
        <f t="shared" si="26"/>
        <v>100</v>
      </c>
    </row>
    <row r="147" spans="2:12" ht="12.75" customHeight="1" x14ac:dyDescent="0.2">
      <c r="B147" s="34" t="s">
        <v>234</v>
      </c>
      <c r="C147" s="35" t="s">
        <v>235</v>
      </c>
      <c r="D147" s="36">
        <f>D148</f>
        <v>44044570032</v>
      </c>
      <c r="E147" s="36">
        <v>5272366074</v>
      </c>
      <c r="F147" s="36">
        <v>5261854144</v>
      </c>
      <c r="G147" s="36">
        <v>5261854144</v>
      </c>
      <c r="H147" s="36">
        <v>5261854144</v>
      </c>
      <c r="I147" s="37">
        <f t="shared" si="23"/>
        <v>11.970524562209217</v>
      </c>
      <c r="J147" s="37">
        <f t="shared" si="24"/>
        <v>99.800622152322887</v>
      </c>
      <c r="K147" s="37">
        <f t="shared" si="25"/>
        <v>100</v>
      </c>
      <c r="L147" s="38">
        <f t="shared" si="26"/>
        <v>100</v>
      </c>
    </row>
    <row r="148" spans="2:12" ht="22.5" x14ac:dyDescent="0.2">
      <c r="B148" s="28" t="s">
        <v>236</v>
      </c>
      <c r="C148" s="30" t="s">
        <v>237</v>
      </c>
      <c r="D148" s="44">
        <v>44044570032</v>
      </c>
      <c r="E148" s="44">
        <v>5272366074</v>
      </c>
      <c r="F148" s="44">
        <v>5261854144</v>
      </c>
      <c r="G148" s="44">
        <v>5261854144</v>
      </c>
      <c r="H148" s="44">
        <v>5261854144</v>
      </c>
      <c r="I148" s="32">
        <f t="shared" si="23"/>
        <v>11.970524562209217</v>
      </c>
      <c r="J148" s="32">
        <f t="shared" si="24"/>
        <v>99.800622152322887</v>
      </c>
      <c r="K148" s="32">
        <f t="shared" si="25"/>
        <v>100</v>
      </c>
      <c r="L148" s="33">
        <f t="shared" si="26"/>
        <v>100</v>
      </c>
    </row>
    <row r="149" spans="2:12" ht="22.5" x14ac:dyDescent="0.2">
      <c r="B149" s="34" t="s">
        <v>238</v>
      </c>
      <c r="C149" s="35" t="s">
        <v>239</v>
      </c>
      <c r="D149" s="36">
        <f>D150</f>
        <v>82504372</v>
      </c>
      <c r="E149" s="36">
        <v>0</v>
      </c>
      <c r="F149" s="36">
        <v>0</v>
      </c>
      <c r="G149" s="36">
        <v>0</v>
      </c>
      <c r="H149" s="36">
        <v>0</v>
      </c>
      <c r="I149" s="37">
        <f t="shared" si="23"/>
        <v>0</v>
      </c>
      <c r="J149" s="59">
        <v>0</v>
      </c>
      <c r="K149" s="59">
        <v>0</v>
      </c>
      <c r="L149" s="60">
        <v>0</v>
      </c>
    </row>
    <row r="150" spans="2:12" ht="22.5" x14ac:dyDescent="0.2">
      <c r="B150" s="28" t="s">
        <v>240</v>
      </c>
      <c r="C150" s="30" t="s">
        <v>241</v>
      </c>
      <c r="D150" s="44">
        <v>82504372</v>
      </c>
      <c r="E150" s="44">
        <v>0</v>
      </c>
      <c r="F150" s="44">
        <v>0</v>
      </c>
      <c r="G150" s="44">
        <v>0</v>
      </c>
      <c r="H150" s="44">
        <v>0</v>
      </c>
      <c r="I150" s="32">
        <f t="shared" si="23"/>
        <v>0</v>
      </c>
      <c r="J150" s="50">
        <v>0</v>
      </c>
      <c r="K150" s="50">
        <v>0</v>
      </c>
      <c r="L150" s="51">
        <v>0</v>
      </c>
    </row>
    <row r="151" spans="2:12" ht="22.5" x14ac:dyDescent="0.2">
      <c r="B151" s="34" t="s">
        <v>242</v>
      </c>
      <c r="C151" s="35" t="s">
        <v>239</v>
      </c>
      <c r="D151" s="36">
        <f>D152</f>
        <v>27583762922</v>
      </c>
      <c r="E151" s="36">
        <v>16502047159</v>
      </c>
      <c r="F151" s="36">
        <v>16502047159</v>
      </c>
      <c r="G151" s="36">
        <v>16502047159</v>
      </c>
      <c r="H151" s="36">
        <v>16502047159</v>
      </c>
      <c r="I151" s="37">
        <f t="shared" si="23"/>
        <v>59.82522111165062</v>
      </c>
      <c r="J151" s="37">
        <f t="shared" si="24"/>
        <v>100</v>
      </c>
      <c r="K151" s="37">
        <f t="shared" si="25"/>
        <v>100</v>
      </c>
      <c r="L151" s="38">
        <f t="shared" si="26"/>
        <v>100</v>
      </c>
    </row>
    <row r="152" spans="2:12" ht="22.5" x14ac:dyDescent="0.2">
      <c r="B152" s="34" t="s">
        <v>243</v>
      </c>
      <c r="C152" s="35" t="s">
        <v>244</v>
      </c>
      <c r="D152" s="36">
        <f>D153+D154+D155</f>
        <v>27583762922</v>
      </c>
      <c r="E152" s="36">
        <v>16502047159</v>
      </c>
      <c r="F152" s="36">
        <v>16502047159</v>
      </c>
      <c r="G152" s="36">
        <v>16502047159</v>
      </c>
      <c r="H152" s="36">
        <v>16502047159</v>
      </c>
      <c r="I152" s="37">
        <f t="shared" si="23"/>
        <v>59.82522111165062</v>
      </c>
      <c r="J152" s="37">
        <f t="shared" si="24"/>
        <v>100</v>
      </c>
      <c r="K152" s="37">
        <f t="shared" si="25"/>
        <v>100</v>
      </c>
      <c r="L152" s="38">
        <f t="shared" si="26"/>
        <v>100</v>
      </c>
    </row>
    <row r="153" spans="2:12" ht="22.5" x14ac:dyDescent="0.2">
      <c r="B153" s="28" t="s">
        <v>245</v>
      </c>
      <c r="C153" s="30" t="s">
        <v>246</v>
      </c>
      <c r="D153" s="44">
        <v>545574330</v>
      </c>
      <c r="E153" s="44">
        <v>4230866</v>
      </c>
      <c r="F153" s="44">
        <v>4230866</v>
      </c>
      <c r="G153" s="44">
        <v>4230866</v>
      </c>
      <c r="H153" s="44">
        <v>4230866</v>
      </c>
      <c r="I153" s="32">
        <f t="shared" si="23"/>
        <v>0.77548846552219564</v>
      </c>
      <c r="J153" s="32">
        <f t="shared" si="24"/>
        <v>100</v>
      </c>
      <c r="K153" s="32">
        <f t="shared" si="25"/>
        <v>100</v>
      </c>
      <c r="L153" s="33">
        <f t="shared" si="26"/>
        <v>100</v>
      </c>
    </row>
    <row r="154" spans="2:12" ht="33.75" x14ac:dyDescent="0.2">
      <c r="B154" s="28" t="s">
        <v>247</v>
      </c>
      <c r="C154" s="30" t="s">
        <v>248</v>
      </c>
      <c r="D154" s="44">
        <v>23469022011</v>
      </c>
      <c r="E154" s="44">
        <v>16497816293</v>
      </c>
      <c r="F154" s="44">
        <v>16497816293</v>
      </c>
      <c r="G154" s="44">
        <v>16497816293</v>
      </c>
      <c r="H154" s="44">
        <v>16497816293</v>
      </c>
      <c r="I154" s="32">
        <f t="shared" si="23"/>
        <v>70.296138821922042</v>
      </c>
      <c r="J154" s="32">
        <f t="shared" si="24"/>
        <v>100</v>
      </c>
      <c r="K154" s="32">
        <f t="shared" si="25"/>
        <v>100</v>
      </c>
      <c r="L154" s="33">
        <f t="shared" si="26"/>
        <v>100</v>
      </c>
    </row>
    <row r="155" spans="2:12" ht="22.5" x14ac:dyDescent="0.2">
      <c r="B155" s="28" t="s">
        <v>249</v>
      </c>
      <c r="C155" s="30" t="s">
        <v>250</v>
      </c>
      <c r="D155" s="44">
        <v>3569166581</v>
      </c>
      <c r="E155" s="44">
        <v>0</v>
      </c>
      <c r="F155" s="44">
        <v>0</v>
      </c>
      <c r="G155" s="44">
        <v>0</v>
      </c>
      <c r="H155" s="44">
        <v>0</v>
      </c>
      <c r="I155" s="32">
        <f t="shared" si="23"/>
        <v>0</v>
      </c>
      <c r="J155" s="50">
        <v>0</v>
      </c>
      <c r="K155" s="50">
        <v>0</v>
      </c>
      <c r="L155" s="51">
        <v>0</v>
      </c>
    </row>
    <row r="156" spans="2:12" ht="22.5" x14ac:dyDescent="0.2">
      <c r="B156" s="34" t="s">
        <v>251</v>
      </c>
      <c r="C156" s="35" t="s">
        <v>252</v>
      </c>
      <c r="D156" s="36">
        <f>D157</f>
        <v>2899587462</v>
      </c>
      <c r="E156" s="36">
        <v>0</v>
      </c>
      <c r="F156" s="36">
        <v>0</v>
      </c>
      <c r="G156" s="36">
        <v>0</v>
      </c>
      <c r="H156" s="36">
        <v>0</v>
      </c>
      <c r="I156" s="37">
        <f t="shared" si="23"/>
        <v>0</v>
      </c>
      <c r="J156" s="59">
        <v>0</v>
      </c>
      <c r="K156" s="59">
        <v>0</v>
      </c>
      <c r="L156" s="60">
        <v>0</v>
      </c>
    </row>
    <row r="157" spans="2:12" ht="12.75" customHeight="1" x14ac:dyDescent="0.2">
      <c r="B157" s="34" t="s">
        <v>253</v>
      </c>
      <c r="C157" s="35" t="s">
        <v>235</v>
      </c>
      <c r="D157" s="36">
        <f>D158</f>
        <v>2899587462</v>
      </c>
      <c r="E157" s="36">
        <v>0</v>
      </c>
      <c r="F157" s="36">
        <v>0</v>
      </c>
      <c r="G157" s="36">
        <v>0</v>
      </c>
      <c r="H157" s="36">
        <v>0</v>
      </c>
      <c r="I157" s="37">
        <f t="shared" si="23"/>
        <v>0</v>
      </c>
      <c r="J157" s="59">
        <v>0</v>
      </c>
      <c r="K157" s="59">
        <v>0</v>
      </c>
      <c r="L157" s="60">
        <v>0</v>
      </c>
    </row>
    <row r="158" spans="2:12" ht="22.5" x14ac:dyDescent="0.2">
      <c r="B158" s="28" t="s">
        <v>254</v>
      </c>
      <c r="C158" s="30" t="s">
        <v>246</v>
      </c>
      <c r="D158" s="44">
        <v>2899587462</v>
      </c>
      <c r="E158" s="44">
        <v>0</v>
      </c>
      <c r="F158" s="44">
        <v>0</v>
      </c>
      <c r="G158" s="44">
        <v>0</v>
      </c>
      <c r="H158" s="44">
        <v>0</v>
      </c>
      <c r="I158" s="32">
        <f t="shared" si="23"/>
        <v>0</v>
      </c>
      <c r="J158" s="50">
        <v>0</v>
      </c>
      <c r="K158" s="50">
        <v>0</v>
      </c>
      <c r="L158" s="51">
        <v>0</v>
      </c>
    </row>
    <row r="159" spans="2:12" ht="12.75" customHeight="1" x14ac:dyDescent="0.2">
      <c r="B159" s="34" t="s">
        <v>255</v>
      </c>
      <c r="C159" s="35" t="s">
        <v>256</v>
      </c>
      <c r="D159" s="36">
        <f>D160+D181+D202+D207</f>
        <v>45565068791</v>
      </c>
      <c r="E159" s="36">
        <v>27211735546</v>
      </c>
      <c r="F159" s="36">
        <v>17114980172</v>
      </c>
      <c r="G159" s="36">
        <v>8619295527.7299995</v>
      </c>
      <c r="H159" s="36">
        <v>8347217646.7299995</v>
      </c>
      <c r="I159" s="37">
        <f t="shared" si="23"/>
        <v>59.720606745522687</v>
      </c>
      <c r="J159" s="37">
        <f t="shared" si="24"/>
        <v>62.895584675472207</v>
      </c>
      <c r="K159" s="37">
        <f t="shared" si="25"/>
        <v>50.361118979448847</v>
      </c>
      <c r="L159" s="38">
        <f t="shared" si="26"/>
        <v>96.843386096640131</v>
      </c>
    </row>
    <row r="160" spans="2:12" ht="12.75" customHeight="1" x14ac:dyDescent="0.2">
      <c r="B160" s="34" t="s">
        <v>257</v>
      </c>
      <c r="C160" s="35" t="s">
        <v>258</v>
      </c>
      <c r="D160" s="36">
        <f>D161+D164+D176</f>
        <v>6181921764</v>
      </c>
      <c r="E160" s="36">
        <v>3803955120</v>
      </c>
      <c r="F160" s="36">
        <v>977508345</v>
      </c>
      <c r="G160" s="36">
        <v>511311955</v>
      </c>
      <c r="H160" s="36">
        <v>509194343</v>
      </c>
      <c r="I160" s="37">
        <f t="shared" si="23"/>
        <v>61.533537065319607</v>
      </c>
      <c r="J160" s="37">
        <f t="shared" si="24"/>
        <v>25.697157673090526</v>
      </c>
      <c r="K160" s="37">
        <f t="shared" si="25"/>
        <v>52.307681833652275</v>
      </c>
      <c r="L160" s="38">
        <f t="shared" si="26"/>
        <v>99.585847352229422</v>
      </c>
    </row>
    <row r="161" spans="2:12" ht="12.75" customHeight="1" x14ac:dyDescent="0.2">
      <c r="B161" s="34" t="s">
        <v>259</v>
      </c>
      <c r="C161" s="35" t="s">
        <v>260</v>
      </c>
      <c r="D161" s="36">
        <f>D162</f>
        <v>2026133813</v>
      </c>
      <c r="E161" s="36">
        <v>1169425887</v>
      </c>
      <c r="F161" s="36">
        <v>294466967</v>
      </c>
      <c r="G161" s="36">
        <v>147766967</v>
      </c>
      <c r="H161" s="36">
        <v>147766967</v>
      </c>
      <c r="I161" s="37">
        <f t="shared" si="23"/>
        <v>57.717110266694903</v>
      </c>
      <c r="J161" s="37">
        <f t="shared" si="24"/>
        <v>25.180472766462714</v>
      </c>
      <c r="K161" s="37">
        <f t="shared" si="25"/>
        <v>50.181169217530609</v>
      </c>
      <c r="L161" s="38">
        <f t="shared" si="26"/>
        <v>100</v>
      </c>
    </row>
    <row r="162" spans="2:12" ht="12.75" customHeight="1" x14ac:dyDescent="0.2">
      <c r="B162" s="39" t="s">
        <v>261</v>
      </c>
      <c r="C162" s="40" t="s">
        <v>262</v>
      </c>
      <c r="D162" s="41">
        <f>D163</f>
        <v>2026133813</v>
      </c>
      <c r="E162" s="41">
        <v>1169425887</v>
      </c>
      <c r="F162" s="41">
        <v>294466967</v>
      </c>
      <c r="G162" s="41">
        <v>147766967</v>
      </c>
      <c r="H162" s="41">
        <v>147766967</v>
      </c>
      <c r="I162" s="42">
        <f t="shared" si="23"/>
        <v>57.717110266694903</v>
      </c>
      <c r="J162" s="42">
        <f t="shared" si="24"/>
        <v>25.180472766462714</v>
      </c>
      <c r="K162" s="42">
        <f t="shared" si="25"/>
        <v>50.181169217530609</v>
      </c>
      <c r="L162" s="43">
        <f t="shared" si="26"/>
        <v>100</v>
      </c>
    </row>
    <row r="163" spans="2:12" ht="12.75" customHeight="1" x14ac:dyDescent="0.2">
      <c r="B163" s="28" t="s">
        <v>263</v>
      </c>
      <c r="C163" s="30" t="s">
        <v>264</v>
      </c>
      <c r="D163" s="44">
        <v>2026133813</v>
      </c>
      <c r="E163" s="44">
        <v>1169425887</v>
      </c>
      <c r="F163" s="44">
        <v>294466967</v>
      </c>
      <c r="G163" s="44">
        <v>147766967</v>
      </c>
      <c r="H163" s="44">
        <v>147766967</v>
      </c>
      <c r="I163" s="32">
        <f t="shared" si="23"/>
        <v>57.717110266694903</v>
      </c>
      <c r="J163" s="32">
        <f t="shared" si="24"/>
        <v>25.180472766462714</v>
      </c>
      <c r="K163" s="32">
        <f t="shared" si="25"/>
        <v>50.181169217530609</v>
      </c>
      <c r="L163" s="33">
        <f t="shared" si="26"/>
        <v>100</v>
      </c>
    </row>
    <row r="164" spans="2:12" ht="22.5" x14ac:dyDescent="0.2">
      <c r="B164" s="34" t="s">
        <v>265</v>
      </c>
      <c r="C164" s="35" t="s">
        <v>266</v>
      </c>
      <c r="D164" s="36">
        <f>D165+D174</f>
        <v>3614834145</v>
      </c>
      <c r="E164" s="36">
        <v>2495908064</v>
      </c>
      <c r="F164" s="36">
        <v>582219876</v>
      </c>
      <c r="G164" s="36">
        <v>301223486</v>
      </c>
      <c r="H164" s="36">
        <v>299105874</v>
      </c>
      <c r="I164" s="37">
        <f t="shared" si="23"/>
        <v>69.046267792183869</v>
      </c>
      <c r="J164" s="37">
        <f t="shared" si="24"/>
        <v>23.326976037207114</v>
      </c>
      <c r="K164" s="37">
        <f t="shared" si="25"/>
        <v>51.737066770973648</v>
      </c>
      <c r="L164" s="38">
        <f t="shared" si="26"/>
        <v>99.296996383608686</v>
      </c>
    </row>
    <row r="165" spans="2:12" ht="22.5" x14ac:dyDescent="0.2">
      <c r="B165" s="39" t="s">
        <v>267</v>
      </c>
      <c r="C165" s="40" t="s">
        <v>268</v>
      </c>
      <c r="D165" s="41">
        <f>D166+D167+D168+D169+D170+D171+D172+D173</f>
        <v>1220307372</v>
      </c>
      <c r="E165" s="41">
        <v>646234876</v>
      </c>
      <c r="F165" s="41">
        <v>582219876</v>
      </c>
      <c r="G165" s="41">
        <v>301223486</v>
      </c>
      <c r="H165" s="41">
        <v>299105874</v>
      </c>
      <c r="I165" s="42">
        <f t="shared" si="23"/>
        <v>52.956729659091174</v>
      </c>
      <c r="J165" s="42">
        <f t="shared" si="24"/>
        <v>90.094158892161062</v>
      </c>
      <c r="K165" s="42">
        <f t="shared" si="25"/>
        <v>51.737066770973648</v>
      </c>
      <c r="L165" s="43">
        <f t="shared" si="26"/>
        <v>99.296996383608686</v>
      </c>
    </row>
    <row r="166" spans="2:12" ht="12.75" customHeight="1" x14ac:dyDescent="0.2">
      <c r="B166" s="28" t="s">
        <v>269</v>
      </c>
      <c r="C166" s="30" t="s">
        <v>270</v>
      </c>
      <c r="D166" s="44">
        <v>50000000</v>
      </c>
      <c r="E166" s="44">
        <v>16670412</v>
      </c>
      <c r="F166" s="44">
        <v>16670412</v>
      </c>
      <c r="G166" s="44">
        <v>16670412</v>
      </c>
      <c r="H166" s="44">
        <v>16670412</v>
      </c>
      <c r="I166" s="32">
        <f t="shared" si="23"/>
        <v>33.340824000000005</v>
      </c>
      <c r="J166" s="32">
        <f t="shared" si="24"/>
        <v>100</v>
      </c>
      <c r="K166" s="32">
        <f t="shared" si="25"/>
        <v>100</v>
      </c>
      <c r="L166" s="33">
        <f t="shared" si="26"/>
        <v>100</v>
      </c>
    </row>
    <row r="167" spans="2:12" ht="22.5" x14ac:dyDescent="0.2">
      <c r="B167" s="28" t="s">
        <v>271</v>
      </c>
      <c r="C167" s="30" t="s">
        <v>272</v>
      </c>
      <c r="D167" s="44">
        <v>32000000</v>
      </c>
      <c r="E167" s="44">
        <v>0</v>
      </c>
      <c r="F167" s="44">
        <v>0</v>
      </c>
      <c r="G167" s="44">
        <v>0</v>
      </c>
      <c r="H167" s="44">
        <v>0</v>
      </c>
      <c r="I167" s="32">
        <f t="shared" si="23"/>
        <v>0</v>
      </c>
      <c r="J167" s="50">
        <v>0</v>
      </c>
      <c r="K167" s="50">
        <v>0</v>
      </c>
      <c r="L167" s="51">
        <v>0</v>
      </c>
    </row>
    <row r="168" spans="2:12" ht="12.75" customHeight="1" x14ac:dyDescent="0.2">
      <c r="B168" s="28" t="s">
        <v>273</v>
      </c>
      <c r="C168" s="30" t="s">
        <v>274</v>
      </c>
      <c r="D168" s="44">
        <v>263723105</v>
      </c>
      <c r="E168" s="44">
        <v>259023743</v>
      </c>
      <c r="F168" s="44">
        <v>218508743</v>
      </c>
      <c r="G168" s="44">
        <v>119021243</v>
      </c>
      <c r="H168" s="44">
        <v>117811631</v>
      </c>
      <c r="I168" s="32">
        <f t="shared" si="23"/>
        <v>98.218069668184739</v>
      </c>
      <c r="J168" s="32">
        <f t="shared" si="24"/>
        <v>84.358576734797623</v>
      </c>
      <c r="K168" s="32">
        <f t="shared" si="25"/>
        <v>54.469785220447676</v>
      </c>
      <c r="L168" s="33">
        <f t="shared" si="26"/>
        <v>98.98370074995772</v>
      </c>
    </row>
    <row r="169" spans="2:12" ht="22.5" x14ac:dyDescent="0.2">
      <c r="B169" s="28" t="s">
        <v>275</v>
      </c>
      <c r="C169" s="30" t="s">
        <v>276</v>
      </c>
      <c r="D169" s="44">
        <v>50000000</v>
      </c>
      <c r="E169" s="44">
        <v>13751982</v>
      </c>
      <c r="F169" s="44">
        <v>13751982</v>
      </c>
      <c r="G169" s="44">
        <v>13751982</v>
      </c>
      <c r="H169" s="44">
        <v>13751982</v>
      </c>
      <c r="I169" s="32">
        <f t="shared" si="23"/>
        <v>27.503963999999996</v>
      </c>
      <c r="J169" s="32">
        <f t="shared" si="24"/>
        <v>100</v>
      </c>
      <c r="K169" s="32">
        <f t="shared" si="25"/>
        <v>100</v>
      </c>
      <c r="L169" s="33">
        <f t="shared" si="26"/>
        <v>100</v>
      </c>
    </row>
    <row r="170" spans="2:12" ht="23.25" thickBot="1" x14ac:dyDescent="0.25">
      <c r="B170" s="45" t="s">
        <v>277</v>
      </c>
      <c r="C170" s="46" t="s">
        <v>278</v>
      </c>
      <c r="D170" s="47">
        <v>510000000</v>
      </c>
      <c r="E170" s="47">
        <v>49136320</v>
      </c>
      <c r="F170" s="47">
        <v>49136320</v>
      </c>
      <c r="G170" s="47">
        <v>908000</v>
      </c>
      <c r="H170" s="47">
        <v>0</v>
      </c>
      <c r="I170" s="48">
        <f t="shared" si="23"/>
        <v>9.6345725490196088</v>
      </c>
      <c r="J170" s="48">
        <f t="shared" si="24"/>
        <v>100</v>
      </c>
      <c r="K170" s="48">
        <f t="shared" si="25"/>
        <v>1.8479202349707915</v>
      </c>
      <c r="L170" s="49">
        <f t="shared" si="26"/>
        <v>0</v>
      </c>
    </row>
    <row r="171" spans="2:12" ht="22.5" x14ac:dyDescent="0.2">
      <c r="B171" s="17" t="s">
        <v>279</v>
      </c>
      <c r="C171" s="18" t="s">
        <v>280</v>
      </c>
      <c r="D171" s="19">
        <v>68694050</v>
      </c>
      <c r="E171" s="19">
        <v>68694050</v>
      </c>
      <c r="F171" s="19">
        <v>68694050</v>
      </c>
      <c r="G171" s="19">
        <v>68694050</v>
      </c>
      <c r="H171" s="19">
        <v>68694050</v>
      </c>
      <c r="I171" s="20">
        <f t="shared" si="23"/>
        <v>100</v>
      </c>
      <c r="J171" s="20">
        <f t="shared" si="24"/>
        <v>100</v>
      </c>
      <c r="K171" s="20">
        <f t="shared" si="25"/>
        <v>100</v>
      </c>
      <c r="L171" s="21">
        <f t="shared" si="26"/>
        <v>100</v>
      </c>
    </row>
    <row r="172" spans="2:12" ht="12.75" customHeight="1" x14ac:dyDescent="0.2">
      <c r="B172" s="28" t="s">
        <v>281</v>
      </c>
      <c r="C172" s="30" t="s">
        <v>282</v>
      </c>
      <c r="D172" s="44">
        <v>175890217</v>
      </c>
      <c r="E172" s="44">
        <v>174784466</v>
      </c>
      <c r="F172" s="44">
        <v>151284466</v>
      </c>
      <c r="G172" s="44">
        <v>82177799</v>
      </c>
      <c r="H172" s="44">
        <v>82177799</v>
      </c>
      <c r="I172" s="32">
        <f t="shared" si="23"/>
        <v>99.371340249128238</v>
      </c>
      <c r="J172" s="32">
        <f t="shared" si="24"/>
        <v>86.554869241068602</v>
      </c>
      <c r="K172" s="32">
        <f t="shared" si="25"/>
        <v>54.320050942969914</v>
      </c>
      <c r="L172" s="33">
        <f t="shared" si="26"/>
        <v>100</v>
      </c>
    </row>
    <row r="173" spans="2:12" ht="22.5" x14ac:dyDescent="0.2">
      <c r="B173" s="28" t="s">
        <v>283</v>
      </c>
      <c r="C173" s="30" t="s">
        <v>284</v>
      </c>
      <c r="D173" s="44">
        <v>70000000</v>
      </c>
      <c r="E173" s="44">
        <v>64173903</v>
      </c>
      <c r="F173" s="44">
        <v>64173903</v>
      </c>
      <c r="G173" s="44">
        <v>0</v>
      </c>
      <c r="H173" s="44">
        <v>0</v>
      </c>
      <c r="I173" s="32">
        <f t="shared" si="23"/>
        <v>91.677004285714276</v>
      </c>
      <c r="J173" s="32">
        <f t="shared" si="24"/>
        <v>100</v>
      </c>
      <c r="K173" s="32">
        <f t="shared" si="25"/>
        <v>0</v>
      </c>
      <c r="L173" s="51">
        <v>0</v>
      </c>
    </row>
    <row r="174" spans="2:12" ht="22.5" x14ac:dyDescent="0.2">
      <c r="B174" s="39" t="s">
        <v>285</v>
      </c>
      <c r="C174" s="40" t="s">
        <v>286</v>
      </c>
      <c r="D174" s="41">
        <f>D175</f>
        <v>2394526773</v>
      </c>
      <c r="E174" s="41">
        <v>1849673188</v>
      </c>
      <c r="F174" s="41">
        <v>0</v>
      </c>
      <c r="G174" s="41">
        <v>0</v>
      </c>
      <c r="H174" s="41">
        <v>0</v>
      </c>
      <c r="I174" s="42">
        <f t="shared" si="23"/>
        <v>77.245876256485687</v>
      </c>
      <c r="J174" s="42">
        <f t="shared" si="24"/>
        <v>0</v>
      </c>
      <c r="K174" s="61">
        <v>0</v>
      </c>
      <c r="L174" s="62">
        <v>0</v>
      </c>
    </row>
    <row r="175" spans="2:12" ht="12.75" customHeight="1" x14ac:dyDescent="0.2">
      <c r="B175" s="28" t="s">
        <v>287</v>
      </c>
      <c r="C175" s="30" t="s">
        <v>288</v>
      </c>
      <c r="D175" s="44">
        <v>2394526773</v>
      </c>
      <c r="E175" s="44">
        <v>1849673188</v>
      </c>
      <c r="F175" s="44">
        <v>0</v>
      </c>
      <c r="G175" s="44">
        <v>0</v>
      </c>
      <c r="H175" s="44">
        <v>0</v>
      </c>
      <c r="I175" s="32">
        <f t="shared" si="23"/>
        <v>77.245876256485687</v>
      </c>
      <c r="J175" s="32">
        <f t="shared" si="24"/>
        <v>0</v>
      </c>
      <c r="K175" s="50">
        <v>0</v>
      </c>
      <c r="L175" s="51">
        <v>0</v>
      </c>
    </row>
    <row r="176" spans="2:12" ht="12.75" customHeight="1" x14ac:dyDescent="0.2">
      <c r="B176" s="34" t="s">
        <v>289</v>
      </c>
      <c r="C176" s="35" t="s">
        <v>290</v>
      </c>
      <c r="D176" s="36">
        <f>D177</f>
        <v>540953806</v>
      </c>
      <c r="E176" s="36">
        <v>138621169</v>
      </c>
      <c r="F176" s="36">
        <v>100821502</v>
      </c>
      <c r="G176" s="36">
        <v>62321502</v>
      </c>
      <c r="H176" s="36">
        <v>62321502</v>
      </c>
      <c r="I176" s="37">
        <f t="shared" si="23"/>
        <v>25.625324651103387</v>
      </c>
      <c r="J176" s="37">
        <f t="shared" si="24"/>
        <v>72.731677800235545</v>
      </c>
      <c r="K176" s="37">
        <f t="shared" si="25"/>
        <v>61.813701208299797</v>
      </c>
      <c r="L176" s="38">
        <f t="shared" si="26"/>
        <v>100</v>
      </c>
    </row>
    <row r="177" spans="2:12" ht="12.75" customHeight="1" x14ac:dyDescent="0.2">
      <c r="B177" s="39" t="s">
        <v>291</v>
      </c>
      <c r="C177" s="40" t="s">
        <v>292</v>
      </c>
      <c r="D177" s="41">
        <f>D178+D179+D180</f>
        <v>540953806</v>
      </c>
      <c r="E177" s="41">
        <v>138621169</v>
      </c>
      <c r="F177" s="41">
        <v>100821502</v>
      </c>
      <c r="G177" s="41">
        <v>62321502</v>
      </c>
      <c r="H177" s="41">
        <v>62321502</v>
      </c>
      <c r="I177" s="42">
        <f t="shared" si="23"/>
        <v>25.625324651103387</v>
      </c>
      <c r="J177" s="42">
        <f t="shared" si="24"/>
        <v>72.731677800235545</v>
      </c>
      <c r="K177" s="42">
        <f t="shared" si="25"/>
        <v>61.813701208299797</v>
      </c>
      <c r="L177" s="43">
        <f t="shared" si="26"/>
        <v>100</v>
      </c>
    </row>
    <row r="178" spans="2:12" ht="22.5" x14ac:dyDescent="0.2">
      <c r="B178" s="28" t="s">
        <v>293</v>
      </c>
      <c r="C178" s="30" t="s">
        <v>294</v>
      </c>
      <c r="D178" s="44">
        <v>400000000</v>
      </c>
      <c r="E178" s="44">
        <v>0</v>
      </c>
      <c r="F178" s="44">
        <v>0</v>
      </c>
      <c r="G178" s="44">
        <v>0</v>
      </c>
      <c r="H178" s="44">
        <v>0</v>
      </c>
      <c r="I178" s="32">
        <f t="shared" si="23"/>
        <v>0</v>
      </c>
      <c r="J178" s="50">
        <v>0</v>
      </c>
      <c r="K178" s="50">
        <v>0</v>
      </c>
      <c r="L178" s="51">
        <v>0</v>
      </c>
    </row>
    <row r="179" spans="2:12" ht="12.75" customHeight="1" x14ac:dyDescent="0.2">
      <c r="B179" s="28" t="s">
        <v>295</v>
      </c>
      <c r="C179" s="30" t="s">
        <v>296</v>
      </c>
      <c r="D179" s="44">
        <v>75953806</v>
      </c>
      <c r="E179" s="44">
        <v>73621169</v>
      </c>
      <c r="F179" s="44">
        <v>53984767</v>
      </c>
      <c r="G179" s="44">
        <v>21484767</v>
      </c>
      <c r="H179" s="44">
        <v>21484767</v>
      </c>
      <c r="I179" s="32">
        <f t="shared" si="23"/>
        <v>96.928874110666683</v>
      </c>
      <c r="J179" s="32">
        <f t="shared" si="24"/>
        <v>73.327777503777483</v>
      </c>
      <c r="K179" s="32">
        <f t="shared" si="25"/>
        <v>39.797832229228661</v>
      </c>
      <c r="L179" s="33">
        <f t="shared" si="26"/>
        <v>100</v>
      </c>
    </row>
    <row r="180" spans="2:12" ht="22.5" x14ac:dyDescent="0.2">
      <c r="B180" s="28" t="s">
        <v>297</v>
      </c>
      <c r="C180" s="30" t="s">
        <v>298</v>
      </c>
      <c r="D180" s="44">
        <v>65000000</v>
      </c>
      <c r="E180" s="44">
        <v>65000000</v>
      </c>
      <c r="F180" s="44">
        <v>46836735</v>
      </c>
      <c r="G180" s="44">
        <v>40836735</v>
      </c>
      <c r="H180" s="44">
        <v>40836735</v>
      </c>
      <c r="I180" s="32">
        <f t="shared" si="23"/>
        <v>100</v>
      </c>
      <c r="J180" s="32">
        <f t="shared" si="24"/>
        <v>72.056515384615381</v>
      </c>
      <c r="K180" s="32">
        <f t="shared" si="25"/>
        <v>87.189542567388614</v>
      </c>
      <c r="L180" s="33">
        <f t="shared" si="26"/>
        <v>100</v>
      </c>
    </row>
    <row r="181" spans="2:12" ht="22.5" x14ac:dyDescent="0.2">
      <c r="B181" s="34" t="s">
        <v>299</v>
      </c>
      <c r="C181" s="35" t="s">
        <v>300</v>
      </c>
      <c r="D181" s="36">
        <f>D182+D188+D194</f>
        <v>29879379498</v>
      </c>
      <c r="E181" s="36">
        <v>17039740018</v>
      </c>
      <c r="F181" s="36">
        <v>11065760362</v>
      </c>
      <c r="G181" s="36">
        <v>5639733218</v>
      </c>
      <c r="H181" s="36">
        <v>5635083218</v>
      </c>
      <c r="I181" s="37">
        <f t="shared" si="23"/>
        <v>57.028426641659571</v>
      </c>
      <c r="J181" s="37">
        <f t="shared" si="24"/>
        <v>64.940899041362357</v>
      </c>
      <c r="K181" s="37">
        <f t="shared" si="25"/>
        <v>50.96561857029667</v>
      </c>
      <c r="L181" s="38">
        <f t="shared" si="26"/>
        <v>99.917549291424663</v>
      </c>
    </row>
    <row r="182" spans="2:12" ht="22.5" x14ac:dyDescent="0.2">
      <c r="B182" s="34" t="s">
        <v>301</v>
      </c>
      <c r="C182" s="35" t="s">
        <v>302</v>
      </c>
      <c r="D182" s="36">
        <f>D183</f>
        <v>8642746939</v>
      </c>
      <c r="E182" s="36">
        <v>7812352220</v>
      </c>
      <c r="F182" s="36">
        <v>3895470844</v>
      </c>
      <c r="G182" s="36">
        <v>701373596</v>
      </c>
      <c r="H182" s="36">
        <v>701373596</v>
      </c>
      <c r="I182" s="37">
        <f t="shared" si="23"/>
        <v>90.39200470798373</v>
      </c>
      <c r="J182" s="37">
        <f t="shared" si="24"/>
        <v>49.862970003162502</v>
      </c>
      <c r="K182" s="37">
        <f t="shared" si="25"/>
        <v>18.004847785737912</v>
      </c>
      <c r="L182" s="38">
        <f t="shared" si="26"/>
        <v>100</v>
      </c>
    </row>
    <row r="183" spans="2:12" ht="22.5" x14ac:dyDescent="0.2">
      <c r="B183" s="54" t="s">
        <v>303</v>
      </c>
      <c r="C183" s="55" t="s">
        <v>304</v>
      </c>
      <c r="D183" s="56">
        <f>D184+D185+D186+D187</f>
        <v>8642746939</v>
      </c>
      <c r="E183" s="56">
        <v>7812352220</v>
      </c>
      <c r="F183" s="56">
        <v>3895470844</v>
      </c>
      <c r="G183" s="56">
        <v>701373596</v>
      </c>
      <c r="H183" s="56">
        <v>701373596</v>
      </c>
      <c r="I183" s="57">
        <f t="shared" si="23"/>
        <v>90.39200470798373</v>
      </c>
      <c r="J183" s="57">
        <f t="shared" si="24"/>
        <v>49.862970003162502</v>
      </c>
      <c r="K183" s="57">
        <f t="shared" si="25"/>
        <v>18.004847785737912</v>
      </c>
      <c r="L183" s="58">
        <f t="shared" si="26"/>
        <v>100</v>
      </c>
    </row>
    <row r="184" spans="2:12" ht="22.5" x14ac:dyDescent="0.2">
      <c r="B184" s="28" t="s">
        <v>305</v>
      </c>
      <c r="C184" s="30" t="s">
        <v>306</v>
      </c>
      <c r="D184" s="44">
        <v>4520825487</v>
      </c>
      <c r="E184" s="44">
        <v>3936564464</v>
      </c>
      <c r="F184" s="44">
        <v>696020785</v>
      </c>
      <c r="G184" s="44">
        <v>184999030</v>
      </c>
      <c r="H184" s="44">
        <v>184999030</v>
      </c>
      <c r="I184" s="32">
        <f t="shared" si="23"/>
        <v>87.076231438703175</v>
      </c>
      <c r="J184" s="32">
        <f t="shared" si="24"/>
        <v>17.680919272760065</v>
      </c>
      <c r="K184" s="32">
        <f t="shared" si="25"/>
        <v>26.579526644452152</v>
      </c>
      <c r="L184" s="33">
        <f t="shared" si="26"/>
        <v>100</v>
      </c>
    </row>
    <row r="185" spans="2:12" ht="67.5" x14ac:dyDescent="0.2">
      <c r="B185" s="28" t="s">
        <v>307</v>
      </c>
      <c r="C185" s="30" t="s">
        <v>308</v>
      </c>
      <c r="D185" s="44">
        <v>1408859239</v>
      </c>
      <c r="E185" s="44">
        <v>1408859239</v>
      </c>
      <c r="F185" s="44">
        <v>953777074</v>
      </c>
      <c r="G185" s="44">
        <v>80586260</v>
      </c>
      <c r="H185" s="44">
        <v>80586260</v>
      </c>
      <c r="I185" s="32">
        <f t="shared" si="23"/>
        <v>100</v>
      </c>
      <c r="J185" s="32">
        <f t="shared" si="24"/>
        <v>67.698535637739468</v>
      </c>
      <c r="K185" s="32">
        <f t="shared" si="25"/>
        <v>8.4491714255652148</v>
      </c>
      <c r="L185" s="33">
        <f t="shared" si="26"/>
        <v>100</v>
      </c>
    </row>
    <row r="186" spans="2:12" ht="45.75" customHeight="1" x14ac:dyDescent="0.2">
      <c r="B186" s="28" t="s">
        <v>309</v>
      </c>
      <c r="C186" s="30" t="s">
        <v>310</v>
      </c>
      <c r="D186" s="44">
        <v>2631518581</v>
      </c>
      <c r="E186" s="44">
        <v>2385384885</v>
      </c>
      <c r="F186" s="44">
        <v>2245672985</v>
      </c>
      <c r="G186" s="44">
        <v>435788306</v>
      </c>
      <c r="H186" s="44">
        <v>435788306</v>
      </c>
      <c r="I186" s="32">
        <f t="shared" si="23"/>
        <v>90.646704994708145</v>
      </c>
      <c r="J186" s="32">
        <f t="shared" si="24"/>
        <v>94.143003886771083</v>
      </c>
      <c r="K186" s="32">
        <f t="shared" si="25"/>
        <v>19.405688580254264</v>
      </c>
      <c r="L186" s="33">
        <f t="shared" si="26"/>
        <v>100</v>
      </c>
    </row>
    <row r="187" spans="2:12" ht="33.75" x14ac:dyDescent="0.2">
      <c r="B187" s="28" t="s">
        <v>311</v>
      </c>
      <c r="C187" s="30" t="s">
        <v>312</v>
      </c>
      <c r="D187" s="44">
        <v>81543632</v>
      </c>
      <c r="E187" s="44">
        <v>81543632</v>
      </c>
      <c r="F187" s="44">
        <v>0</v>
      </c>
      <c r="G187" s="44">
        <v>0</v>
      </c>
      <c r="H187" s="44">
        <v>0</v>
      </c>
      <c r="I187" s="32">
        <f t="shared" si="23"/>
        <v>100</v>
      </c>
      <c r="J187" s="32">
        <f t="shared" si="24"/>
        <v>0</v>
      </c>
      <c r="K187" s="50">
        <v>0</v>
      </c>
      <c r="L187" s="51">
        <v>0</v>
      </c>
    </row>
    <row r="188" spans="2:12" ht="33.75" x14ac:dyDescent="0.2">
      <c r="B188" s="34" t="s">
        <v>313</v>
      </c>
      <c r="C188" s="35" t="s">
        <v>314</v>
      </c>
      <c r="D188" s="36">
        <f>D189+D191+D192+D193</f>
        <v>5414156794</v>
      </c>
      <c r="E188" s="36">
        <v>2278218041</v>
      </c>
      <c r="F188" s="36">
        <v>1031239724</v>
      </c>
      <c r="G188" s="36">
        <v>663356097</v>
      </c>
      <c r="H188" s="36">
        <v>662606097</v>
      </c>
      <c r="I188" s="37">
        <f t="shared" si="23"/>
        <v>42.078907716982535</v>
      </c>
      <c r="J188" s="37">
        <f t="shared" si="24"/>
        <v>45.265189961683745</v>
      </c>
      <c r="K188" s="37">
        <f t="shared" si="25"/>
        <v>64.326080693144434</v>
      </c>
      <c r="L188" s="38">
        <f t="shared" si="26"/>
        <v>99.886938553306166</v>
      </c>
    </row>
    <row r="189" spans="2:12" ht="22.5" x14ac:dyDescent="0.2">
      <c r="B189" s="39" t="s">
        <v>315</v>
      </c>
      <c r="C189" s="40" t="s">
        <v>316</v>
      </c>
      <c r="D189" s="41">
        <f>D190</f>
        <v>500000000</v>
      </c>
      <c r="E189" s="41">
        <v>500000000</v>
      </c>
      <c r="F189" s="41">
        <v>500000000</v>
      </c>
      <c r="G189" s="41">
        <v>388000000</v>
      </c>
      <c r="H189" s="41">
        <v>388000000</v>
      </c>
      <c r="I189" s="42">
        <f t="shared" si="23"/>
        <v>100</v>
      </c>
      <c r="J189" s="42">
        <f t="shared" si="24"/>
        <v>100</v>
      </c>
      <c r="K189" s="42">
        <f t="shared" si="25"/>
        <v>77.600000000000009</v>
      </c>
      <c r="L189" s="43">
        <f t="shared" si="26"/>
        <v>100</v>
      </c>
    </row>
    <row r="190" spans="2:12" ht="23.25" thickBot="1" x14ac:dyDescent="0.25">
      <c r="B190" s="45" t="s">
        <v>317</v>
      </c>
      <c r="C190" s="46" t="s">
        <v>318</v>
      </c>
      <c r="D190" s="47">
        <v>500000000</v>
      </c>
      <c r="E190" s="47">
        <v>500000000</v>
      </c>
      <c r="F190" s="47">
        <v>500000000</v>
      </c>
      <c r="G190" s="47">
        <v>388000000</v>
      </c>
      <c r="H190" s="47">
        <v>388000000</v>
      </c>
      <c r="I190" s="48">
        <f t="shared" si="23"/>
        <v>100</v>
      </c>
      <c r="J190" s="48">
        <f t="shared" si="24"/>
        <v>100</v>
      </c>
      <c r="K190" s="48">
        <f t="shared" si="25"/>
        <v>77.600000000000009</v>
      </c>
      <c r="L190" s="49">
        <f t="shared" si="26"/>
        <v>100</v>
      </c>
    </row>
    <row r="191" spans="2:12" ht="33.75" x14ac:dyDescent="0.2">
      <c r="B191" s="74" t="s">
        <v>319</v>
      </c>
      <c r="C191" s="75" t="s">
        <v>320</v>
      </c>
      <c r="D191" s="76">
        <v>2265051073</v>
      </c>
      <c r="E191" s="76">
        <v>1401436639</v>
      </c>
      <c r="F191" s="76">
        <v>317039950</v>
      </c>
      <c r="G191" s="76">
        <v>140001808</v>
      </c>
      <c r="H191" s="76">
        <v>140001808</v>
      </c>
      <c r="I191" s="77">
        <f t="shared" si="23"/>
        <v>61.872187153106196</v>
      </c>
      <c r="J191" s="77">
        <f t="shared" si="24"/>
        <v>22.622496171230758</v>
      </c>
      <c r="K191" s="77">
        <f t="shared" si="25"/>
        <v>44.159043048044893</v>
      </c>
      <c r="L191" s="78">
        <f t="shared" si="26"/>
        <v>100</v>
      </c>
    </row>
    <row r="192" spans="2:12" ht="22.5" x14ac:dyDescent="0.2">
      <c r="B192" s="39" t="s">
        <v>321</v>
      </c>
      <c r="C192" s="40" t="s">
        <v>322</v>
      </c>
      <c r="D192" s="41">
        <v>2193893817</v>
      </c>
      <c r="E192" s="41">
        <v>207870806</v>
      </c>
      <c r="F192" s="41">
        <v>117836370</v>
      </c>
      <c r="G192" s="41">
        <v>72917225</v>
      </c>
      <c r="H192" s="41">
        <v>72917225</v>
      </c>
      <c r="I192" s="42">
        <f t="shared" si="23"/>
        <v>9.474971139863511</v>
      </c>
      <c r="J192" s="42">
        <f t="shared" si="24"/>
        <v>56.68731086750104</v>
      </c>
      <c r="K192" s="42">
        <f t="shared" si="25"/>
        <v>61.880067249186311</v>
      </c>
      <c r="L192" s="43">
        <f t="shared" si="26"/>
        <v>100</v>
      </c>
    </row>
    <row r="193" spans="2:12" ht="33.75" x14ac:dyDescent="0.2">
      <c r="B193" s="39" t="s">
        <v>323</v>
      </c>
      <c r="C193" s="40" t="s">
        <v>324</v>
      </c>
      <c r="D193" s="41">
        <v>455211904</v>
      </c>
      <c r="E193" s="41">
        <v>168910596</v>
      </c>
      <c r="F193" s="41">
        <v>96363404</v>
      </c>
      <c r="G193" s="41">
        <v>62437064</v>
      </c>
      <c r="H193" s="41">
        <v>61687064</v>
      </c>
      <c r="I193" s="42">
        <f t="shared" si="23"/>
        <v>37.10592682567458</v>
      </c>
      <c r="J193" s="42">
        <f t="shared" si="24"/>
        <v>57.049946114688979</v>
      </c>
      <c r="K193" s="42">
        <f t="shared" si="25"/>
        <v>64.793335860157029</v>
      </c>
      <c r="L193" s="43">
        <f t="shared" si="26"/>
        <v>98.798790410772668</v>
      </c>
    </row>
    <row r="194" spans="2:12" ht="22.5" x14ac:dyDescent="0.2">
      <c r="B194" s="34" t="s">
        <v>325</v>
      </c>
      <c r="C194" s="35" t="s">
        <v>326</v>
      </c>
      <c r="D194" s="36">
        <f>D195+D196+D197+D198+D200</f>
        <v>15822475765</v>
      </c>
      <c r="E194" s="36">
        <v>6949169757</v>
      </c>
      <c r="F194" s="36">
        <v>6139049794</v>
      </c>
      <c r="G194" s="36">
        <v>4275003525</v>
      </c>
      <c r="H194" s="36">
        <v>4271103525</v>
      </c>
      <c r="I194" s="37">
        <f t="shared" si="23"/>
        <v>43.919610686791913</v>
      </c>
      <c r="J194" s="37">
        <f t="shared" si="24"/>
        <v>88.342205021197614</v>
      </c>
      <c r="K194" s="37">
        <f t="shared" si="25"/>
        <v>69.636241249878353</v>
      </c>
      <c r="L194" s="38">
        <f t="shared" si="26"/>
        <v>99.908772005047638</v>
      </c>
    </row>
    <row r="195" spans="2:12" ht="33.75" x14ac:dyDescent="0.2">
      <c r="B195" s="39" t="s">
        <v>327</v>
      </c>
      <c r="C195" s="40" t="s">
        <v>328</v>
      </c>
      <c r="D195" s="41">
        <v>319026328</v>
      </c>
      <c r="E195" s="41">
        <v>20839739</v>
      </c>
      <c r="F195" s="41">
        <v>16539000</v>
      </c>
      <c r="G195" s="41">
        <v>12009000</v>
      </c>
      <c r="H195" s="41">
        <v>12009000</v>
      </c>
      <c r="I195" s="42">
        <f t="shared" si="23"/>
        <v>6.5322944130178504</v>
      </c>
      <c r="J195" s="42">
        <f t="shared" si="24"/>
        <v>79.362798161723617</v>
      </c>
      <c r="K195" s="42">
        <f t="shared" si="25"/>
        <v>72.610194086704155</v>
      </c>
      <c r="L195" s="43">
        <f t="shared" si="26"/>
        <v>100</v>
      </c>
    </row>
    <row r="196" spans="2:12" ht="33.75" x14ac:dyDescent="0.2">
      <c r="B196" s="39" t="s">
        <v>329</v>
      </c>
      <c r="C196" s="40" t="s">
        <v>330</v>
      </c>
      <c r="D196" s="41">
        <v>1581980545</v>
      </c>
      <c r="E196" s="41">
        <v>93230894</v>
      </c>
      <c r="F196" s="41">
        <v>90630894</v>
      </c>
      <c r="G196" s="41">
        <v>90630894</v>
      </c>
      <c r="H196" s="41">
        <v>90630894</v>
      </c>
      <c r="I196" s="42">
        <f t="shared" si="23"/>
        <v>5.8933021834348791</v>
      </c>
      <c r="J196" s="42">
        <f t="shared" si="24"/>
        <v>97.211224854284893</v>
      </c>
      <c r="K196" s="42">
        <f t="shared" si="25"/>
        <v>100</v>
      </c>
      <c r="L196" s="43">
        <f t="shared" si="26"/>
        <v>100</v>
      </c>
    </row>
    <row r="197" spans="2:12" ht="33.75" x14ac:dyDescent="0.2">
      <c r="B197" s="39" t="s">
        <v>331</v>
      </c>
      <c r="C197" s="40" t="s">
        <v>332</v>
      </c>
      <c r="D197" s="41">
        <v>13826184659</v>
      </c>
      <c r="E197" s="41">
        <v>6785607889</v>
      </c>
      <c r="F197" s="41">
        <v>6027388665</v>
      </c>
      <c r="G197" s="41">
        <v>4167872396</v>
      </c>
      <c r="H197" s="41">
        <v>4163972396</v>
      </c>
      <c r="I197" s="42">
        <f t="shared" si="23"/>
        <v>49.077949241644077</v>
      </c>
      <c r="J197" s="42">
        <f t="shared" si="24"/>
        <v>88.826067812890685</v>
      </c>
      <c r="K197" s="42">
        <f t="shared" si="25"/>
        <v>69.148890633220844</v>
      </c>
      <c r="L197" s="43">
        <f t="shared" si="26"/>
        <v>99.906427077668141</v>
      </c>
    </row>
    <row r="198" spans="2:12" ht="45" x14ac:dyDescent="0.2">
      <c r="B198" s="39" t="s">
        <v>333</v>
      </c>
      <c r="C198" s="40" t="s">
        <v>334</v>
      </c>
      <c r="D198" s="41">
        <v>90792998</v>
      </c>
      <c r="E198" s="41">
        <v>45000000</v>
      </c>
      <c r="F198" s="41">
        <v>0</v>
      </c>
      <c r="G198" s="41">
        <v>0</v>
      </c>
      <c r="H198" s="41">
        <v>0</v>
      </c>
      <c r="I198" s="42">
        <f t="shared" si="23"/>
        <v>49.563293416084797</v>
      </c>
      <c r="J198" s="42">
        <f t="shared" si="24"/>
        <v>0</v>
      </c>
      <c r="K198" s="61">
        <v>0</v>
      </c>
      <c r="L198" s="62">
        <v>0</v>
      </c>
    </row>
    <row r="199" spans="2:12" ht="33.75" x14ac:dyDescent="0.2">
      <c r="B199" s="28" t="s">
        <v>335</v>
      </c>
      <c r="C199" s="30" t="s">
        <v>336</v>
      </c>
      <c r="D199" s="44">
        <v>90792998</v>
      </c>
      <c r="E199" s="44">
        <v>45000000</v>
      </c>
      <c r="F199" s="44">
        <v>0</v>
      </c>
      <c r="G199" s="44">
        <v>0</v>
      </c>
      <c r="H199" s="44">
        <v>0</v>
      </c>
      <c r="I199" s="32">
        <f t="shared" si="23"/>
        <v>49.563293416084797</v>
      </c>
      <c r="J199" s="32">
        <f t="shared" si="24"/>
        <v>0</v>
      </c>
      <c r="K199" s="50">
        <v>0</v>
      </c>
      <c r="L199" s="51">
        <v>0</v>
      </c>
    </row>
    <row r="200" spans="2:12" ht="22.5" x14ac:dyDescent="0.2">
      <c r="B200" s="39" t="s">
        <v>337</v>
      </c>
      <c r="C200" s="40" t="s">
        <v>338</v>
      </c>
      <c r="D200" s="41">
        <v>4491235</v>
      </c>
      <c r="E200" s="41">
        <v>4491235</v>
      </c>
      <c r="F200" s="41">
        <v>4491235</v>
      </c>
      <c r="G200" s="41">
        <v>4491235</v>
      </c>
      <c r="H200" s="41">
        <v>4491235</v>
      </c>
      <c r="I200" s="42">
        <f t="shared" si="23"/>
        <v>100</v>
      </c>
      <c r="J200" s="42">
        <f t="shared" si="24"/>
        <v>100</v>
      </c>
      <c r="K200" s="42">
        <f t="shared" si="25"/>
        <v>100</v>
      </c>
      <c r="L200" s="43">
        <f t="shared" si="26"/>
        <v>100</v>
      </c>
    </row>
    <row r="201" spans="2:12" ht="22.5" x14ac:dyDescent="0.2">
      <c r="B201" s="28" t="s">
        <v>339</v>
      </c>
      <c r="C201" s="30" t="s">
        <v>340</v>
      </c>
      <c r="D201" s="44">
        <v>4491235</v>
      </c>
      <c r="E201" s="44">
        <v>4491235</v>
      </c>
      <c r="F201" s="44">
        <v>4491235</v>
      </c>
      <c r="G201" s="44">
        <v>4491235</v>
      </c>
      <c r="H201" s="44">
        <v>4491235</v>
      </c>
      <c r="I201" s="32">
        <f t="shared" si="23"/>
        <v>100</v>
      </c>
      <c r="J201" s="32">
        <f t="shared" si="24"/>
        <v>100</v>
      </c>
      <c r="K201" s="32">
        <f t="shared" si="25"/>
        <v>100</v>
      </c>
      <c r="L201" s="33">
        <f t="shared" si="26"/>
        <v>100</v>
      </c>
    </row>
    <row r="202" spans="2:12" ht="22.5" x14ac:dyDescent="0.2">
      <c r="B202" s="34" t="s">
        <v>341</v>
      </c>
      <c r="C202" s="35" t="s">
        <v>342</v>
      </c>
      <c r="D202" s="36">
        <f>D203</f>
        <v>4230000000</v>
      </c>
      <c r="E202" s="36">
        <v>3733318588</v>
      </c>
      <c r="F202" s="36">
        <v>3241645118</v>
      </c>
      <c r="G202" s="36">
        <v>1891038066.73</v>
      </c>
      <c r="H202" s="36">
        <v>1627727797.73</v>
      </c>
      <c r="I202" s="37">
        <f t="shared" si="23"/>
        <v>88.258122647754135</v>
      </c>
      <c r="J202" s="37">
        <f t="shared" si="24"/>
        <v>86.830122894403246</v>
      </c>
      <c r="K202" s="37">
        <f t="shared" si="25"/>
        <v>58.335752307665153</v>
      </c>
      <c r="L202" s="38">
        <f t="shared" si="26"/>
        <v>86.075887438092749</v>
      </c>
    </row>
    <row r="203" spans="2:12" ht="12.75" customHeight="1" x14ac:dyDescent="0.2">
      <c r="B203" s="34" t="s">
        <v>343</v>
      </c>
      <c r="C203" s="35" t="s">
        <v>260</v>
      </c>
      <c r="D203" s="36">
        <f>D204</f>
        <v>4230000000</v>
      </c>
      <c r="E203" s="36">
        <v>3733318588</v>
      </c>
      <c r="F203" s="36">
        <v>3241645118</v>
      </c>
      <c r="G203" s="36">
        <v>1891038066.73</v>
      </c>
      <c r="H203" s="36">
        <v>1627727797.73</v>
      </c>
      <c r="I203" s="37">
        <f t="shared" ref="I203:I266" si="27">E203/D203*100</f>
        <v>88.258122647754135</v>
      </c>
      <c r="J203" s="37">
        <f t="shared" ref="J203:J264" si="28">F203/E203*100</f>
        <v>86.830122894403246</v>
      </c>
      <c r="K203" s="37">
        <f t="shared" ref="K203:K264" si="29">G203/F203*100</f>
        <v>58.335752307665153</v>
      </c>
      <c r="L203" s="38">
        <f t="shared" ref="L203:L263" si="30">H203/G203*100</f>
        <v>86.075887438092749</v>
      </c>
    </row>
    <row r="204" spans="2:12" ht="12.75" customHeight="1" x14ac:dyDescent="0.2">
      <c r="B204" s="39" t="s">
        <v>344</v>
      </c>
      <c r="C204" s="40" t="s">
        <v>262</v>
      </c>
      <c r="D204" s="41">
        <f>D205+D206</f>
        <v>4230000000</v>
      </c>
      <c r="E204" s="41">
        <v>3733318588</v>
      </c>
      <c r="F204" s="41">
        <v>3241645118</v>
      </c>
      <c r="G204" s="41">
        <v>1891038066.73</v>
      </c>
      <c r="H204" s="41">
        <v>1627727797.73</v>
      </c>
      <c r="I204" s="42">
        <f t="shared" si="27"/>
        <v>88.258122647754135</v>
      </c>
      <c r="J204" s="42">
        <f t="shared" si="28"/>
        <v>86.830122894403246</v>
      </c>
      <c r="K204" s="42">
        <f t="shared" si="29"/>
        <v>58.335752307665153</v>
      </c>
      <c r="L204" s="43">
        <f t="shared" si="30"/>
        <v>86.075887438092749</v>
      </c>
    </row>
    <row r="205" spans="2:12" ht="33.75" x14ac:dyDescent="0.2">
      <c r="B205" s="28" t="s">
        <v>345</v>
      </c>
      <c r="C205" s="30" t="s">
        <v>346</v>
      </c>
      <c r="D205" s="44">
        <v>2930000000</v>
      </c>
      <c r="E205" s="44">
        <v>2896478109</v>
      </c>
      <c r="F205" s="44">
        <v>2411833304</v>
      </c>
      <c r="G205" s="44">
        <v>1517870611.3599999</v>
      </c>
      <c r="H205" s="44">
        <v>1254560342.3599999</v>
      </c>
      <c r="I205" s="32">
        <f t="shared" si="27"/>
        <v>98.855908156996591</v>
      </c>
      <c r="J205" s="32">
        <f t="shared" si="28"/>
        <v>83.26778982053753</v>
      </c>
      <c r="K205" s="32">
        <f t="shared" si="29"/>
        <v>62.9343084715941</v>
      </c>
      <c r="L205" s="33">
        <f t="shared" si="30"/>
        <v>82.652653854067566</v>
      </c>
    </row>
    <row r="206" spans="2:12" ht="22.5" x14ac:dyDescent="0.2">
      <c r="B206" s="28" t="s">
        <v>347</v>
      </c>
      <c r="C206" s="30" t="s">
        <v>348</v>
      </c>
      <c r="D206" s="44">
        <v>1300000000</v>
      </c>
      <c r="E206" s="44">
        <v>836840479</v>
      </c>
      <c r="F206" s="44">
        <v>829811814</v>
      </c>
      <c r="G206" s="44">
        <v>373167455.37</v>
      </c>
      <c r="H206" s="44">
        <v>373167455.37</v>
      </c>
      <c r="I206" s="32">
        <f t="shared" si="27"/>
        <v>64.372344538461533</v>
      </c>
      <c r="J206" s="32">
        <f t="shared" si="28"/>
        <v>99.160095003004741</v>
      </c>
      <c r="K206" s="32">
        <f t="shared" si="29"/>
        <v>44.970130465026138</v>
      </c>
      <c r="L206" s="33">
        <f t="shared" si="30"/>
        <v>100</v>
      </c>
    </row>
    <row r="207" spans="2:12" ht="22.5" x14ac:dyDescent="0.2">
      <c r="B207" s="34" t="s">
        <v>349</v>
      </c>
      <c r="C207" s="35" t="s">
        <v>350</v>
      </c>
      <c r="D207" s="36">
        <v>5273767529</v>
      </c>
      <c r="E207" s="36">
        <v>2634721820</v>
      </c>
      <c r="F207" s="36">
        <v>1830066347</v>
      </c>
      <c r="G207" s="36">
        <v>577212288</v>
      </c>
      <c r="H207" s="36">
        <v>575212288</v>
      </c>
      <c r="I207" s="37">
        <f t="shared" si="27"/>
        <v>49.959005692076644</v>
      </c>
      <c r="J207" s="37">
        <f t="shared" si="28"/>
        <v>69.459566209536305</v>
      </c>
      <c r="K207" s="37">
        <f t="shared" si="29"/>
        <v>31.540511574687734</v>
      </c>
      <c r="L207" s="38">
        <f t="shared" si="30"/>
        <v>99.653507029982009</v>
      </c>
    </row>
    <row r="208" spans="2:12" ht="12.75" customHeight="1" thickBot="1" x14ac:dyDescent="0.25">
      <c r="B208" s="79" t="s">
        <v>351</v>
      </c>
      <c r="C208" s="80" t="s">
        <v>352</v>
      </c>
      <c r="D208" s="81">
        <v>5273767529</v>
      </c>
      <c r="E208" s="81">
        <v>2634721820</v>
      </c>
      <c r="F208" s="81">
        <v>1830066347</v>
      </c>
      <c r="G208" s="81">
        <v>577212288</v>
      </c>
      <c r="H208" s="81">
        <v>575212288</v>
      </c>
      <c r="I208" s="82">
        <f t="shared" si="27"/>
        <v>49.959005692076644</v>
      </c>
      <c r="J208" s="82">
        <f t="shared" si="28"/>
        <v>69.459566209536305</v>
      </c>
      <c r="K208" s="82">
        <f t="shared" si="29"/>
        <v>31.540511574687734</v>
      </c>
      <c r="L208" s="83">
        <f t="shared" si="30"/>
        <v>99.653507029982009</v>
      </c>
    </row>
    <row r="209" spans="2:12" ht="25.5" customHeight="1" x14ac:dyDescent="0.2">
      <c r="B209" s="74" t="s">
        <v>353</v>
      </c>
      <c r="C209" s="75" t="s">
        <v>354</v>
      </c>
      <c r="D209" s="76">
        <v>5273767529</v>
      </c>
      <c r="E209" s="76">
        <v>2634721820</v>
      </c>
      <c r="F209" s="76">
        <v>1830066347</v>
      </c>
      <c r="G209" s="76">
        <v>577212288</v>
      </c>
      <c r="H209" s="76">
        <v>575212288</v>
      </c>
      <c r="I209" s="77">
        <f t="shared" si="27"/>
        <v>49.959005692076644</v>
      </c>
      <c r="J209" s="77">
        <f t="shared" si="28"/>
        <v>69.459566209536305</v>
      </c>
      <c r="K209" s="77">
        <f t="shared" si="29"/>
        <v>31.540511574687734</v>
      </c>
      <c r="L209" s="78">
        <f t="shared" si="30"/>
        <v>99.653507029982009</v>
      </c>
    </row>
    <row r="210" spans="2:12" ht="33.75" x14ac:dyDescent="0.2">
      <c r="B210" s="34" t="s">
        <v>355</v>
      </c>
      <c r="C210" s="35" t="s">
        <v>356</v>
      </c>
      <c r="D210" s="36">
        <f>D211+D229</f>
        <v>20377235355</v>
      </c>
      <c r="E210" s="36">
        <v>18983985465</v>
      </c>
      <c r="F210" s="36">
        <v>14119273767</v>
      </c>
      <c r="G210" s="36">
        <v>7601037910</v>
      </c>
      <c r="H210" s="36">
        <v>7559210827</v>
      </c>
      <c r="I210" s="37">
        <f t="shared" si="27"/>
        <v>93.162713853338616</v>
      </c>
      <c r="J210" s="37">
        <f t="shared" si="28"/>
        <v>74.374655380089337</v>
      </c>
      <c r="K210" s="37">
        <f t="shared" si="29"/>
        <v>53.834482108884231</v>
      </c>
      <c r="L210" s="38">
        <f t="shared" si="30"/>
        <v>99.449718795048085</v>
      </c>
    </row>
    <row r="211" spans="2:12" ht="45" x14ac:dyDescent="0.2">
      <c r="B211" s="34" t="s">
        <v>357</v>
      </c>
      <c r="C211" s="35" t="s">
        <v>358</v>
      </c>
      <c r="D211" s="36">
        <f>D212+D215+D222</f>
        <v>882731170</v>
      </c>
      <c r="E211" s="36">
        <v>882731170</v>
      </c>
      <c r="F211" s="36">
        <v>743530240</v>
      </c>
      <c r="G211" s="36">
        <v>178197820.18000001</v>
      </c>
      <c r="H211" s="36">
        <v>178197820.18000001</v>
      </c>
      <c r="I211" s="37">
        <f t="shared" si="27"/>
        <v>100</v>
      </c>
      <c r="J211" s="37">
        <f t="shared" si="28"/>
        <v>84.23065427722463</v>
      </c>
      <c r="K211" s="37">
        <f t="shared" si="29"/>
        <v>23.966452283097457</v>
      </c>
      <c r="L211" s="38">
        <f t="shared" si="30"/>
        <v>100</v>
      </c>
    </row>
    <row r="212" spans="2:12" ht="12.75" customHeight="1" x14ac:dyDescent="0.2">
      <c r="B212" s="34" t="s">
        <v>359</v>
      </c>
      <c r="C212" s="35" t="s">
        <v>360</v>
      </c>
      <c r="D212" s="36">
        <f>D213</f>
        <v>264806186</v>
      </c>
      <c r="E212" s="36">
        <v>264806186</v>
      </c>
      <c r="F212" s="36">
        <v>168667265</v>
      </c>
      <c r="G212" s="36">
        <v>113667265</v>
      </c>
      <c r="H212" s="36">
        <v>113667265</v>
      </c>
      <c r="I212" s="37">
        <f t="shared" si="27"/>
        <v>100</v>
      </c>
      <c r="J212" s="37">
        <f t="shared" si="28"/>
        <v>63.694609082886004</v>
      </c>
      <c r="K212" s="37">
        <f t="shared" si="29"/>
        <v>67.391420024508022</v>
      </c>
      <c r="L212" s="38">
        <f t="shared" si="30"/>
        <v>100</v>
      </c>
    </row>
    <row r="213" spans="2:12" ht="22.5" x14ac:dyDescent="0.2">
      <c r="B213" s="39" t="s">
        <v>361</v>
      </c>
      <c r="C213" s="40" t="s">
        <v>362</v>
      </c>
      <c r="D213" s="41">
        <f>D214</f>
        <v>264806186</v>
      </c>
      <c r="E213" s="41">
        <v>264806186</v>
      </c>
      <c r="F213" s="41">
        <v>168667265</v>
      </c>
      <c r="G213" s="41">
        <v>113667265</v>
      </c>
      <c r="H213" s="41">
        <v>113667265</v>
      </c>
      <c r="I213" s="42">
        <f t="shared" si="27"/>
        <v>100</v>
      </c>
      <c r="J213" s="42">
        <f t="shared" si="28"/>
        <v>63.694609082886004</v>
      </c>
      <c r="K213" s="42">
        <f t="shared" si="29"/>
        <v>67.391420024508022</v>
      </c>
      <c r="L213" s="43">
        <f t="shared" si="30"/>
        <v>100</v>
      </c>
    </row>
    <row r="214" spans="2:12" ht="12.75" customHeight="1" x14ac:dyDescent="0.2">
      <c r="B214" s="28" t="s">
        <v>363</v>
      </c>
      <c r="C214" s="30" t="s">
        <v>364</v>
      </c>
      <c r="D214" s="44">
        <v>264806186</v>
      </c>
      <c r="E214" s="44">
        <v>264806186</v>
      </c>
      <c r="F214" s="44">
        <v>168667265</v>
      </c>
      <c r="G214" s="44">
        <v>113667265</v>
      </c>
      <c r="H214" s="44">
        <v>113667265</v>
      </c>
      <c r="I214" s="32">
        <f t="shared" si="27"/>
        <v>100</v>
      </c>
      <c r="J214" s="32">
        <f t="shared" si="28"/>
        <v>63.694609082886004</v>
      </c>
      <c r="K214" s="32">
        <f t="shared" si="29"/>
        <v>67.391420024508022</v>
      </c>
      <c r="L214" s="33">
        <f t="shared" si="30"/>
        <v>100</v>
      </c>
    </row>
    <row r="215" spans="2:12" ht="22.5" x14ac:dyDescent="0.2">
      <c r="B215" s="34" t="s">
        <v>365</v>
      </c>
      <c r="C215" s="35" t="s">
        <v>366</v>
      </c>
      <c r="D215" s="36">
        <f>D216+D219</f>
        <v>157798114</v>
      </c>
      <c r="E215" s="36">
        <v>157798114</v>
      </c>
      <c r="F215" s="36">
        <v>114736105</v>
      </c>
      <c r="G215" s="36">
        <v>62769355.18</v>
      </c>
      <c r="H215" s="36">
        <v>62769355.18</v>
      </c>
      <c r="I215" s="37">
        <f t="shared" si="27"/>
        <v>100</v>
      </c>
      <c r="J215" s="37">
        <f t="shared" si="28"/>
        <v>72.710694755198404</v>
      </c>
      <c r="K215" s="37">
        <f t="shared" si="29"/>
        <v>54.7075876246627</v>
      </c>
      <c r="L215" s="38">
        <f t="shared" si="30"/>
        <v>100</v>
      </c>
    </row>
    <row r="216" spans="2:12" ht="22.5" x14ac:dyDescent="0.2">
      <c r="B216" s="39" t="s">
        <v>367</v>
      </c>
      <c r="C216" s="40" t="s">
        <v>368</v>
      </c>
      <c r="D216" s="41">
        <f>D217+D218</f>
        <v>145816918</v>
      </c>
      <c r="E216" s="41">
        <v>145816918</v>
      </c>
      <c r="F216" s="41">
        <v>102974189</v>
      </c>
      <c r="G216" s="41">
        <v>52687411</v>
      </c>
      <c r="H216" s="41">
        <v>52687411</v>
      </c>
      <c r="I216" s="42">
        <f t="shared" si="27"/>
        <v>100</v>
      </c>
      <c r="J216" s="42">
        <f t="shared" si="28"/>
        <v>70.618821473102315</v>
      </c>
      <c r="K216" s="42">
        <f t="shared" si="29"/>
        <v>51.165647927559789</v>
      </c>
      <c r="L216" s="43">
        <f t="shared" si="30"/>
        <v>100</v>
      </c>
    </row>
    <row r="217" spans="2:12" ht="12.75" customHeight="1" x14ac:dyDescent="0.2">
      <c r="B217" s="28" t="s">
        <v>369</v>
      </c>
      <c r="C217" s="30" t="s">
        <v>370</v>
      </c>
      <c r="D217" s="44">
        <v>81364853</v>
      </c>
      <c r="E217" s="44">
        <v>81364853</v>
      </c>
      <c r="F217" s="44">
        <v>38522124</v>
      </c>
      <c r="G217" s="44">
        <v>16071393</v>
      </c>
      <c r="H217" s="44">
        <v>16071393</v>
      </c>
      <c r="I217" s="32">
        <f t="shared" si="27"/>
        <v>100</v>
      </c>
      <c r="J217" s="32">
        <f t="shared" si="28"/>
        <v>47.344919310552925</v>
      </c>
      <c r="K217" s="32">
        <f t="shared" si="29"/>
        <v>41.71990360656126</v>
      </c>
      <c r="L217" s="33">
        <f t="shared" si="30"/>
        <v>100</v>
      </c>
    </row>
    <row r="218" spans="2:12" ht="12.75" customHeight="1" x14ac:dyDescent="0.2">
      <c r="B218" s="28" t="s">
        <v>371</v>
      </c>
      <c r="C218" s="30" t="s">
        <v>372</v>
      </c>
      <c r="D218" s="44">
        <v>64452065</v>
      </c>
      <c r="E218" s="44">
        <v>64452065</v>
      </c>
      <c r="F218" s="44">
        <v>64452065</v>
      </c>
      <c r="G218" s="44">
        <v>36616018</v>
      </c>
      <c r="H218" s="44">
        <v>36616018</v>
      </c>
      <c r="I218" s="32">
        <f t="shared" si="27"/>
        <v>100</v>
      </c>
      <c r="J218" s="32">
        <f t="shared" si="28"/>
        <v>100</v>
      </c>
      <c r="K218" s="32">
        <f t="shared" si="29"/>
        <v>56.811241036264704</v>
      </c>
      <c r="L218" s="33">
        <f t="shared" si="30"/>
        <v>100</v>
      </c>
    </row>
    <row r="219" spans="2:12" ht="12.75" customHeight="1" x14ac:dyDescent="0.2">
      <c r="B219" s="39" t="s">
        <v>373</v>
      </c>
      <c r="C219" s="40" t="s">
        <v>374</v>
      </c>
      <c r="D219" s="41">
        <f>D220+D221</f>
        <v>11981196</v>
      </c>
      <c r="E219" s="41">
        <v>11981196</v>
      </c>
      <c r="F219" s="41">
        <v>11761916</v>
      </c>
      <c r="G219" s="41">
        <v>10081944.18</v>
      </c>
      <c r="H219" s="41">
        <v>10081944.18</v>
      </c>
      <c r="I219" s="42">
        <f t="shared" si="27"/>
        <v>100</v>
      </c>
      <c r="J219" s="42">
        <f t="shared" si="28"/>
        <v>98.169798741294272</v>
      </c>
      <c r="K219" s="42">
        <f t="shared" si="29"/>
        <v>85.716852424383916</v>
      </c>
      <c r="L219" s="43">
        <f t="shared" si="30"/>
        <v>100</v>
      </c>
    </row>
    <row r="220" spans="2:12" ht="12.75" customHeight="1" x14ac:dyDescent="0.2">
      <c r="B220" s="28" t="s">
        <v>375</v>
      </c>
      <c r="C220" s="30" t="s">
        <v>376</v>
      </c>
      <c r="D220" s="44">
        <v>9000000</v>
      </c>
      <c r="E220" s="44">
        <v>9000000</v>
      </c>
      <c r="F220" s="44">
        <v>9000000</v>
      </c>
      <c r="G220" s="44">
        <v>7320028.1799999997</v>
      </c>
      <c r="H220" s="44">
        <v>7320028.1799999997</v>
      </c>
      <c r="I220" s="32">
        <f t="shared" si="27"/>
        <v>100</v>
      </c>
      <c r="J220" s="32">
        <f t="shared" si="28"/>
        <v>100</v>
      </c>
      <c r="K220" s="32">
        <f t="shared" si="29"/>
        <v>81.33364644444444</v>
      </c>
      <c r="L220" s="33">
        <f t="shared" si="30"/>
        <v>100</v>
      </c>
    </row>
    <row r="221" spans="2:12" ht="12.75" customHeight="1" x14ac:dyDescent="0.2">
      <c r="B221" s="28" t="s">
        <v>377</v>
      </c>
      <c r="C221" s="30" t="s">
        <v>378</v>
      </c>
      <c r="D221" s="44">
        <v>2981196</v>
      </c>
      <c r="E221" s="44">
        <v>2981196</v>
      </c>
      <c r="F221" s="44">
        <v>2761916</v>
      </c>
      <c r="G221" s="44">
        <v>2761916</v>
      </c>
      <c r="H221" s="44">
        <v>2761916</v>
      </c>
      <c r="I221" s="32">
        <f t="shared" si="27"/>
        <v>100</v>
      </c>
      <c r="J221" s="32">
        <f t="shared" si="28"/>
        <v>92.644562786210642</v>
      </c>
      <c r="K221" s="32">
        <f t="shared" si="29"/>
        <v>100</v>
      </c>
      <c r="L221" s="33">
        <f t="shared" si="30"/>
        <v>100</v>
      </c>
    </row>
    <row r="222" spans="2:12" ht="12.75" customHeight="1" x14ac:dyDescent="0.2">
      <c r="B222" s="34" t="s">
        <v>379</v>
      </c>
      <c r="C222" s="35" t="s">
        <v>380</v>
      </c>
      <c r="D222" s="36">
        <f>D223+D227</f>
        <v>460126870</v>
      </c>
      <c r="E222" s="36">
        <v>460126870</v>
      </c>
      <c r="F222" s="36">
        <v>460126870</v>
      </c>
      <c r="G222" s="36">
        <v>1761200</v>
      </c>
      <c r="H222" s="36">
        <v>1761200</v>
      </c>
      <c r="I222" s="37">
        <f t="shared" si="27"/>
        <v>100</v>
      </c>
      <c r="J222" s="37">
        <f t="shared" si="28"/>
        <v>100</v>
      </c>
      <c r="K222" s="37">
        <f t="shared" si="29"/>
        <v>0.38276399724276045</v>
      </c>
      <c r="L222" s="38">
        <f t="shared" si="30"/>
        <v>100</v>
      </c>
    </row>
    <row r="223" spans="2:12" ht="12.75" customHeight="1" x14ac:dyDescent="0.2">
      <c r="B223" s="39" t="s">
        <v>381</v>
      </c>
      <c r="C223" s="40" t="s">
        <v>382</v>
      </c>
      <c r="D223" s="41">
        <f>D224+D225+D226</f>
        <v>455126870</v>
      </c>
      <c r="E223" s="41">
        <v>455126870</v>
      </c>
      <c r="F223" s="41">
        <v>455126870</v>
      </c>
      <c r="G223" s="41">
        <v>1761200</v>
      </c>
      <c r="H223" s="41">
        <v>1761200</v>
      </c>
      <c r="I223" s="42">
        <f t="shared" si="27"/>
        <v>100</v>
      </c>
      <c r="J223" s="42">
        <f t="shared" si="28"/>
        <v>100</v>
      </c>
      <c r="K223" s="42">
        <f t="shared" si="29"/>
        <v>0.38696902250574661</v>
      </c>
      <c r="L223" s="43">
        <f t="shared" si="30"/>
        <v>100</v>
      </c>
    </row>
    <row r="224" spans="2:12" ht="12.75" customHeight="1" x14ac:dyDescent="0.2">
      <c r="B224" s="28" t="s">
        <v>383</v>
      </c>
      <c r="C224" s="30" t="s">
        <v>384</v>
      </c>
      <c r="D224" s="44">
        <v>453222869</v>
      </c>
      <c r="E224" s="44">
        <v>453222869</v>
      </c>
      <c r="F224" s="44">
        <v>453222869</v>
      </c>
      <c r="G224" s="44">
        <v>0</v>
      </c>
      <c r="H224" s="44">
        <v>0</v>
      </c>
      <c r="I224" s="32">
        <f t="shared" si="27"/>
        <v>100</v>
      </c>
      <c r="J224" s="32">
        <f t="shared" si="28"/>
        <v>100</v>
      </c>
      <c r="K224" s="32">
        <f t="shared" si="29"/>
        <v>0</v>
      </c>
      <c r="L224" s="51">
        <v>0</v>
      </c>
    </row>
    <row r="225" spans="2:12" ht="12.75" customHeight="1" x14ac:dyDescent="0.2">
      <c r="B225" s="28" t="s">
        <v>385</v>
      </c>
      <c r="C225" s="30" t="s">
        <v>386</v>
      </c>
      <c r="D225" s="44">
        <v>1761200</v>
      </c>
      <c r="E225" s="44">
        <v>1761200</v>
      </c>
      <c r="F225" s="44">
        <v>1761200</v>
      </c>
      <c r="G225" s="44">
        <v>1761200</v>
      </c>
      <c r="H225" s="44">
        <v>1761200</v>
      </c>
      <c r="I225" s="32">
        <f t="shared" si="27"/>
        <v>100</v>
      </c>
      <c r="J225" s="32">
        <f t="shared" si="28"/>
        <v>100</v>
      </c>
      <c r="K225" s="32">
        <f t="shared" si="29"/>
        <v>100</v>
      </c>
      <c r="L225" s="33">
        <f t="shared" si="30"/>
        <v>100</v>
      </c>
    </row>
    <row r="226" spans="2:12" ht="12.75" customHeight="1" x14ac:dyDescent="0.2">
      <c r="B226" s="28" t="s">
        <v>387</v>
      </c>
      <c r="C226" s="30" t="s">
        <v>388</v>
      </c>
      <c r="D226" s="44">
        <v>142801</v>
      </c>
      <c r="E226" s="44">
        <v>142801</v>
      </c>
      <c r="F226" s="44">
        <v>142801</v>
      </c>
      <c r="G226" s="44">
        <v>0</v>
      </c>
      <c r="H226" s="44">
        <v>0</v>
      </c>
      <c r="I226" s="32">
        <f t="shared" si="27"/>
        <v>100</v>
      </c>
      <c r="J226" s="32">
        <f t="shared" si="28"/>
        <v>100</v>
      </c>
      <c r="K226" s="32">
        <f t="shared" si="29"/>
        <v>0</v>
      </c>
      <c r="L226" s="51">
        <v>0</v>
      </c>
    </row>
    <row r="227" spans="2:12" ht="22.5" x14ac:dyDescent="0.2">
      <c r="B227" s="39" t="s">
        <v>389</v>
      </c>
      <c r="C227" s="40" t="s">
        <v>390</v>
      </c>
      <c r="D227" s="41">
        <f>D228</f>
        <v>5000000</v>
      </c>
      <c r="E227" s="41">
        <v>5000000</v>
      </c>
      <c r="F227" s="41">
        <v>5000000</v>
      </c>
      <c r="G227" s="41">
        <v>0</v>
      </c>
      <c r="H227" s="41">
        <v>0</v>
      </c>
      <c r="I227" s="42">
        <f t="shared" si="27"/>
        <v>100</v>
      </c>
      <c r="J227" s="42">
        <f t="shared" si="28"/>
        <v>100</v>
      </c>
      <c r="K227" s="42">
        <f t="shared" si="29"/>
        <v>0</v>
      </c>
      <c r="L227" s="62">
        <v>0</v>
      </c>
    </row>
    <row r="228" spans="2:12" ht="12.75" customHeight="1" x14ac:dyDescent="0.2">
      <c r="B228" s="28" t="s">
        <v>391</v>
      </c>
      <c r="C228" s="30" t="s">
        <v>392</v>
      </c>
      <c r="D228" s="44">
        <v>5000000</v>
      </c>
      <c r="E228" s="44">
        <v>5000000</v>
      </c>
      <c r="F228" s="44">
        <v>5000000</v>
      </c>
      <c r="G228" s="44">
        <v>0</v>
      </c>
      <c r="H228" s="44">
        <v>0</v>
      </c>
      <c r="I228" s="32">
        <f t="shared" si="27"/>
        <v>100</v>
      </c>
      <c r="J228" s="32">
        <f t="shared" si="28"/>
        <v>100</v>
      </c>
      <c r="K228" s="32">
        <f t="shared" si="29"/>
        <v>0</v>
      </c>
      <c r="L228" s="51">
        <v>0</v>
      </c>
    </row>
    <row r="229" spans="2:12" ht="33.75" x14ac:dyDescent="0.2">
      <c r="B229" s="34" t="s">
        <v>393</v>
      </c>
      <c r="C229" s="35" t="s">
        <v>394</v>
      </c>
      <c r="D229" s="36">
        <f>D230+D233+D241</f>
        <v>19494504185</v>
      </c>
      <c r="E229" s="36">
        <v>18101254295</v>
      </c>
      <c r="F229" s="36">
        <v>13375743527</v>
      </c>
      <c r="G229" s="36">
        <v>7422840089.8199997</v>
      </c>
      <c r="H229" s="36">
        <v>7381013006.8199997</v>
      </c>
      <c r="I229" s="37">
        <f t="shared" si="27"/>
        <v>92.853114514848585</v>
      </c>
      <c r="J229" s="37">
        <f t="shared" si="28"/>
        <v>73.894014795950909</v>
      </c>
      <c r="K229" s="37">
        <f t="shared" si="29"/>
        <v>55.494784830737878</v>
      </c>
      <c r="L229" s="38">
        <f t="shared" si="30"/>
        <v>99.436508364805505</v>
      </c>
    </row>
    <row r="230" spans="2:12" ht="12.75" customHeight="1" x14ac:dyDescent="0.2">
      <c r="B230" s="34" t="s">
        <v>395</v>
      </c>
      <c r="C230" s="35" t="s">
        <v>360</v>
      </c>
      <c r="D230" s="36">
        <f>D231</f>
        <v>9500000000</v>
      </c>
      <c r="E230" s="36">
        <v>8629062591</v>
      </c>
      <c r="F230" s="36">
        <v>7469316996</v>
      </c>
      <c r="G230" s="36">
        <v>2616101970</v>
      </c>
      <c r="H230" s="36">
        <v>2597338517</v>
      </c>
      <c r="I230" s="37">
        <f t="shared" si="27"/>
        <v>90.832237800000001</v>
      </c>
      <c r="J230" s="37">
        <f t="shared" si="28"/>
        <v>86.560004835176414</v>
      </c>
      <c r="K230" s="37">
        <f t="shared" si="29"/>
        <v>35.024647787756038</v>
      </c>
      <c r="L230" s="38">
        <f t="shared" si="30"/>
        <v>99.282770579466359</v>
      </c>
    </row>
    <row r="231" spans="2:12" ht="22.5" x14ac:dyDescent="0.2">
      <c r="B231" s="39" t="s">
        <v>396</v>
      </c>
      <c r="C231" s="40" t="s">
        <v>362</v>
      </c>
      <c r="D231" s="41">
        <f>D232</f>
        <v>9500000000</v>
      </c>
      <c r="E231" s="41">
        <v>8629062591</v>
      </c>
      <c r="F231" s="41">
        <v>7469316996</v>
      </c>
      <c r="G231" s="41">
        <v>2616101970</v>
      </c>
      <c r="H231" s="41">
        <v>2597338517</v>
      </c>
      <c r="I231" s="42">
        <f t="shared" si="27"/>
        <v>90.832237800000001</v>
      </c>
      <c r="J231" s="42">
        <f t="shared" si="28"/>
        <v>86.560004835176414</v>
      </c>
      <c r="K231" s="42">
        <f t="shared" si="29"/>
        <v>35.024647787756038</v>
      </c>
      <c r="L231" s="43">
        <f t="shared" si="30"/>
        <v>99.282770579466359</v>
      </c>
    </row>
    <row r="232" spans="2:12" ht="12.75" customHeight="1" x14ac:dyDescent="0.2">
      <c r="B232" s="28" t="s">
        <v>397</v>
      </c>
      <c r="C232" s="30" t="s">
        <v>398</v>
      </c>
      <c r="D232" s="44">
        <v>9500000000</v>
      </c>
      <c r="E232" s="44">
        <v>8629062591</v>
      </c>
      <c r="F232" s="44">
        <v>7469316996</v>
      </c>
      <c r="G232" s="44">
        <v>2616101970</v>
      </c>
      <c r="H232" s="44">
        <v>2597338517</v>
      </c>
      <c r="I232" s="32">
        <f t="shared" si="27"/>
        <v>90.832237800000001</v>
      </c>
      <c r="J232" s="32">
        <f t="shared" si="28"/>
        <v>86.560004835176414</v>
      </c>
      <c r="K232" s="32">
        <f t="shared" si="29"/>
        <v>35.024647787756038</v>
      </c>
      <c r="L232" s="33">
        <f t="shared" si="30"/>
        <v>99.282770579466359</v>
      </c>
    </row>
    <row r="233" spans="2:12" ht="12.75" customHeight="1" x14ac:dyDescent="0.2">
      <c r="B233" s="34" t="s">
        <v>399</v>
      </c>
      <c r="C233" s="35" t="s">
        <v>400</v>
      </c>
      <c r="D233" s="36">
        <f>D234+D237</f>
        <v>8157177349</v>
      </c>
      <c r="E233" s="36">
        <v>7771509767</v>
      </c>
      <c r="F233" s="36">
        <v>4471633956</v>
      </c>
      <c r="G233" s="36">
        <v>4173213442.8200002</v>
      </c>
      <c r="H233" s="36">
        <v>4156354812.8200002</v>
      </c>
      <c r="I233" s="37">
        <f t="shared" si="27"/>
        <v>95.272046131897824</v>
      </c>
      <c r="J233" s="37">
        <f t="shared" si="28"/>
        <v>57.538806358936924</v>
      </c>
      <c r="K233" s="37">
        <f t="shared" si="29"/>
        <v>93.326365348407336</v>
      </c>
      <c r="L233" s="38">
        <f t="shared" si="30"/>
        <v>99.596027612031079</v>
      </c>
    </row>
    <row r="234" spans="2:12" ht="12.75" customHeight="1" x14ac:dyDescent="0.2">
      <c r="B234" s="39" t="s">
        <v>401</v>
      </c>
      <c r="C234" s="40" t="s">
        <v>402</v>
      </c>
      <c r="D234" s="41">
        <f>D235+D236</f>
        <v>4909276365</v>
      </c>
      <c r="E234" s="41">
        <v>4898557851</v>
      </c>
      <c r="F234" s="41">
        <v>2800453126</v>
      </c>
      <c r="G234" s="41">
        <v>2533820796</v>
      </c>
      <c r="H234" s="41">
        <v>2516962166</v>
      </c>
      <c r="I234" s="42">
        <f t="shared" si="27"/>
        <v>99.781668148152818</v>
      </c>
      <c r="J234" s="42">
        <f t="shared" si="28"/>
        <v>57.168930350150106</v>
      </c>
      <c r="K234" s="42">
        <f t="shared" si="29"/>
        <v>90.4789575828094</v>
      </c>
      <c r="L234" s="43">
        <f t="shared" si="30"/>
        <v>99.334655788340925</v>
      </c>
    </row>
    <row r="235" spans="2:12" ht="12.75" customHeight="1" x14ac:dyDescent="0.2">
      <c r="B235" s="28" t="s">
        <v>403</v>
      </c>
      <c r="C235" s="30" t="s">
        <v>404</v>
      </c>
      <c r="D235" s="44">
        <v>2909276365</v>
      </c>
      <c r="E235" s="44">
        <v>2900801613</v>
      </c>
      <c r="F235" s="44">
        <v>1871732072</v>
      </c>
      <c r="G235" s="44">
        <v>1668471710</v>
      </c>
      <c r="H235" s="44">
        <v>1651613080</v>
      </c>
      <c r="I235" s="32">
        <f t="shared" si="27"/>
        <v>99.708698970577174</v>
      </c>
      <c r="J235" s="32">
        <f t="shared" si="28"/>
        <v>64.524649449028004</v>
      </c>
      <c r="K235" s="32">
        <f t="shared" si="29"/>
        <v>89.140520428075448</v>
      </c>
      <c r="L235" s="33">
        <f t="shared" si="30"/>
        <v>98.989576514905366</v>
      </c>
    </row>
    <row r="236" spans="2:12" ht="12.75" customHeight="1" thickBot="1" x14ac:dyDescent="0.25">
      <c r="B236" s="45" t="s">
        <v>405</v>
      </c>
      <c r="C236" s="46" t="s">
        <v>406</v>
      </c>
      <c r="D236" s="47">
        <v>2000000000</v>
      </c>
      <c r="E236" s="47">
        <v>1997756238</v>
      </c>
      <c r="F236" s="47">
        <v>928721054</v>
      </c>
      <c r="G236" s="47">
        <v>865349086</v>
      </c>
      <c r="H236" s="47">
        <v>865349086</v>
      </c>
      <c r="I236" s="48">
        <f t="shared" si="27"/>
        <v>99.887811900000003</v>
      </c>
      <c r="J236" s="48">
        <f t="shared" si="28"/>
        <v>46.48820693608566</v>
      </c>
      <c r="K236" s="48">
        <f t="shared" si="29"/>
        <v>93.176426040191828</v>
      </c>
      <c r="L236" s="49">
        <f t="shared" si="30"/>
        <v>100</v>
      </c>
    </row>
    <row r="237" spans="2:12" ht="12.75" customHeight="1" x14ac:dyDescent="0.2">
      <c r="B237" s="74" t="s">
        <v>407</v>
      </c>
      <c r="C237" s="75" t="s">
        <v>408</v>
      </c>
      <c r="D237" s="76">
        <f>D238+D239+D240</f>
        <v>3247900984</v>
      </c>
      <c r="E237" s="76">
        <v>2872951916</v>
      </c>
      <c r="F237" s="76">
        <v>1671180830</v>
      </c>
      <c r="G237" s="76">
        <v>1639392646.8199999</v>
      </c>
      <c r="H237" s="76">
        <v>1639392646.8199999</v>
      </c>
      <c r="I237" s="77">
        <f t="shared" si="27"/>
        <v>88.45564966890629</v>
      </c>
      <c r="J237" s="77">
        <f t="shared" si="28"/>
        <v>58.169467462817082</v>
      </c>
      <c r="K237" s="77">
        <f t="shared" si="29"/>
        <v>98.097860949015313</v>
      </c>
      <c r="L237" s="78">
        <f t="shared" si="30"/>
        <v>100</v>
      </c>
    </row>
    <row r="238" spans="2:12" ht="12.75" customHeight="1" x14ac:dyDescent="0.2">
      <c r="B238" s="28" t="s">
        <v>409</v>
      </c>
      <c r="C238" s="30" t="s">
        <v>410</v>
      </c>
      <c r="D238" s="44">
        <v>1993013297</v>
      </c>
      <c r="E238" s="44">
        <v>1803509641</v>
      </c>
      <c r="F238" s="44">
        <v>922649828</v>
      </c>
      <c r="G238" s="44">
        <v>902765673.82000005</v>
      </c>
      <c r="H238" s="44">
        <v>902765673.82000005</v>
      </c>
      <c r="I238" s="32">
        <f t="shared" si="27"/>
        <v>90.491601020161184</v>
      </c>
      <c r="J238" s="32">
        <f t="shared" si="28"/>
        <v>51.15857476028873</v>
      </c>
      <c r="K238" s="32">
        <f t="shared" si="29"/>
        <v>97.844886155444016</v>
      </c>
      <c r="L238" s="33">
        <f t="shared" si="30"/>
        <v>100</v>
      </c>
    </row>
    <row r="239" spans="2:12" ht="12.75" customHeight="1" x14ac:dyDescent="0.2">
      <c r="B239" s="28" t="s">
        <v>411</v>
      </c>
      <c r="C239" s="30" t="s">
        <v>412</v>
      </c>
      <c r="D239" s="44">
        <v>1090978637</v>
      </c>
      <c r="E239" s="44">
        <v>1068429275</v>
      </c>
      <c r="F239" s="44">
        <v>747518002</v>
      </c>
      <c r="G239" s="44">
        <v>735613973</v>
      </c>
      <c r="H239" s="44">
        <v>735613973</v>
      </c>
      <c r="I239" s="32">
        <f t="shared" si="27"/>
        <v>97.933106915639812</v>
      </c>
      <c r="J239" s="32">
        <f t="shared" si="28"/>
        <v>69.964200672056649</v>
      </c>
      <c r="K239" s="32">
        <f t="shared" si="29"/>
        <v>98.407526110655468</v>
      </c>
      <c r="L239" s="33">
        <f t="shared" si="30"/>
        <v>100</v>
      </c>
    </row>
    <row r="240" spans="2:12" ht="12.75" customHeight="1" x14ac:dyDescent="0.2">
      <c r="B240" s="28" t="s">
        <v>413</v>
      </c>
      <c r="C240" s="30" t="s">
        <v>414</v>
      </c>
      <c r="D240" s="44">
        <v>163909050</v>
      </c>
      <c r="E240" s="44">
        <v>1013000</v>
      </c>
      <c r="F240" s="44">
        <v>1013000</v>
      </c>
      <c r="G240" s="44">
        <v>1013000</v>
      </c>
      <c r="H240" s="44">
        <v>1013000</v>
      </c>
      <c r="I240" s="32">
        <f t="shared" si="27"/>
        <v>0.6180256672831671</v>
      </c>
      <c r="J240" s="32">
        <f t="shared" si="28"/>
        <v>100</v>
      </c>
      <c r="K240" s="32">
        <f t="shared" si="29"/>
        <v>100</v>
      </c>
      <c r="L240" s="33">
        <f t="shared" si="30"/>
        <v>100</v>
      </c>
    </row>
    <row r="241" spans="2:12" ht="12.75" customHeight="1" x14ac:dyDescent="0.2">
      <c r="B241" s="34" t="s">
        <v>415</v>
      </c>
      <c r="C241" s="35" t="s">
        <v>416</v>
      </c>
      <c r="D241" s="36">
        <f>D242+D249</f>
        <v>1837326836</v>
      </c>
      <c r="E241" s="36">
        <v>1700681937</v>
      </c>
      <c r="F241" s="36">
        <v>1434792575</v>
      </c>
      <c r="G241" s="36">
        <v>633524677</v>
      </c>
      <c r="H241" s="36">
        <v>627319677</v>
      </c>
      <c r="I241" s="37">
        <f t="shared" si="27"/>
        <v>92.562842041893518</v>
      </c>
      <c r="J241" s="37">
        <f t="shared" si="28"/>
        <v>84.365720819671409</v>
      </c>
      <c r="K241" s="37">
        <f t="shared" si="29"/>
        <v>44.154443509020808</v>
      </c>
      <c r="L241" s="38">
        <f t="shared" si="30"/>
        <v>99.020559068135555</v>
      </c>
    </row>
    <row r="242" spans="2:12" ht="12.75" customHeight="1" x14ac:dyDescent="0.2">
      <c r="B242" s="39" t="s">
        <v>417</v>
      </c>
      <c r="C242" s="40" t="s">
        <v>418</v>
      </c>
      <c r="D242" s="41">
        <f>D243+D244+D245+D246+D247+D248</f>
        <v>1697955948</v>
      </c>
      <c r="E242" s="41">
        <v>1583165589</v>
      </c>
      <c r="F242" s="41">
        <v>1317276227</v>
      </c>
      <c r="G242" s="41">
        <v>633524677</v>
      </c>
      <c r="H242" s="41">
        <v>627319677</v>
      </c>
      <c r="I242" s="42">
        <f t="shared" si="27"/>
        <v>93.239497223988053</v>
      </c>
      <c r="J242" s="42">
        <f t="shared" si="28"/>
        <v>83.205208359288051</v>
      </c>
      <c r="K242" s="42">
        <f t="shared" si="29"/>
        <v>48.093533005055896</v>
      </c>
      <c r="L242" s="43">
        <f t="shared" si="30"/>
        <v>99.020559068135555</v>
      </c>
    </row>
    <row r="243" spans="2:12" ht="12.75" customHeight="1" x14ac:dyDescent="0.2">
      <c r="B243" s="28" t="s">
        <v>419</v>
      </c>
      <c r="C243" s="30" t="s">
        <v>384</v>
      </c>
      <c r="D243" s="44">
        <v>1185559984</v>
      </c>
      <c r="E243" s="44">
        <v>1181477389</v>
      </c>
      <c r="F243" s="44">
        <v>1023239446</v>
      </c>
      <c r="G243" s="44">
        <v>498202491</v>
      </c>
      <c r="H243" s="44">
        <v>491997491</v>
      </c>
      <c r="I243" s="32">
        <f t="shared" si="27"/>
        <v>99.655639946093189</v>
      </c>
      <c r="J243" s="32">
        <f t="shared" si="28"/>
        <v>86.606773479268</v>
      </c>
      <c r="K243" s="32">
        <f t="shared" si="29"/>
        <v>48.688749534388066</v>
      </c>
      <c r="L243" s="33">
        <f t="shared" si="30"/>
        <v>98.754522485918287</v>
      </c>
    </row>
    <row r="244" spans="2:12" ht="12.75" customHeight="1" x14ac:dyDescent="0.2">
      <c r="B244" s="28" t="s">
        <v>420</v>
      </c>
      <c r="C244" s="30" t="s">
        <v>421</v>
      </c>
      <c r="D244" s="44">
        <v>65563620</v>
      </c>
      <c r="E244" s="44">
        <v>58847500</v>
      </c>
      <c r="F244" s="44">
        <v>38847500</v>
      </c>
      <c r="G244" s="44">
        <v>0</v>
      </c>
      <c r="H244" s="44">
        <v>0</v>
      </c>
      <c r="I244" s="32">
        <f t="shared" si="27"/>
        <v>89.756331331308431</v>
      </c>
      <c r="J244" s="32">
        <f t="shared" si="28"/>
        <v>66.013849356387283</v>
      </c>
      <c r="K244" s="32">
        <f t="shared" si="29"/>
        <v>0</v>
      </c>
      <c r="L244" s="51">
        <v>0</v>
      </c>
    </row>
    <row r="245" spans="2:12" ht="12.75" customHeight="1" x14ac:dyDescent="0.2">
      <c r="B245" s="28" t="s">
        <v>422</v>
      </c>
      <c r="C245" s="30" t="s">
        <v>423</v>
      </c>
      <c r="D245" s="44">
        <v>109272700</v>
      </c>
      <c r="E245" s="44">
        <v>73553826</v>
      </c>
      <c r="F245" s="44">
        <v>68148486</v>
      </c>
      <c r="G245" s="44">
        <v>2191723</v>
      </c>
      <c r="H245" s="44">
        <v>2191723</v>
      </c>
      <c r="I245" s="32">
        <f t="shared" si="27"/>
        <v>67.312170377413565</v>
      </c>
      <c r="J245" s="32">
        <f t="shared" si="28"/>
        <v>92.651177655938653</v>
      </c>
      <c r="K245" s="32">
        <f t="shared" si="29"/>
        <v>3.2160993275771377</v>
      </c>
      <c r="L245" s="33">
        <f t="shared" si="30"/>
        <v>100</v>
      </c>
    </row>
    <row r="246" spans="2:12" ht="12.75" customHeight="1" x14ac:dyDescent="0.2">
      <c r="B246" s="28" t="s">
        <v>424</v>
      </c>
      <c r="C246" s="30" t="s">
        <v>425</v>
      </c>
      <c r="D246" s="44">
        <v>270985172</v>
      </c>
      <c r="E246" s="44">
        <v>242213471</v>
      </c>
      <c r="F246" s="44">
        <v>160248892</v>
      </c>
      <c r="G246" s="44">
        <v>106338560</v>
      </c>
      <c r="H246" s="44">
        <v>106338560</v>
      </c>
      <c r="I246" s="32">
        <f t="shared" si="27"/>
        <v>89.382555219663459</v>
      </c>
      <c r="J246" s="32">
        <f t="shared" si="28"/>
        <v>66.16018974435984</v>
      </c>
      <c r="K246" s="32">
        <f t="shared" si="29"/>
        <v>66.358374571475977</v>
      </c>
      <c r="L246" s="33">
        <f t="shared" si="30"/>
        <v>100</v>
      </c>
    </row>
    <row r="247" spans="2:12" ht="12.75" customHeight="1" x14ac:dyDescent="0.2">
      <c r="B247" s="28" t="s">
        <v>426</v>
      </c>
      <c r="C247" s="30" t="s">
        <v>427</v>
      </c>
      <c r="D247" s="44">
        <v>55647202</v>
      </c>
      <c r="E247" s="44">
        <v>27073403</v>
      </c>
      <c r="F247" s="44">
        <v>26791903</v>
      </c>
      <c r="G247" s="44">
        <v>26791903</v>
      </c>
      <c r="H247" s="44">
        <v>26791903</v>
      </c>
      <c r="I247" s="32">
        <f t="shared" si="27"/>
        <v>48.651867527858812</v>
      </c>
      <c r="J247" s="32">
        <f t="shared" si="28"/>
        <v>98.960234145666874</v>
      </c>
      <c r="K247" s="32">
        <f t="shared" si="29"/>
        <v>100</v>
      </c>
      <c r="L247" s="33">
        <f t="shared" si="30"/>
        <v>100</v>
      </c>
    </row>
    <row r="248" spans="2:12" ht="12.75" customHeight="1" x14ac:dyDescent="0.2">
      <c r="B248" s="28" t="s">
        <v>428</v>
      </c>
      <c r="C248" s="30" t="s">
        <v>429</v>
      </c>
      <c r="D248" s="44">
        <v>10927270</v>
      </c>
      <c r="E248" s="44">
        <v>0</v>
      </c>
      <c r="F248" s="44">
        <v>0</v>
      </c>
      <c r="G248" s="44">
        <v>0</v>
      </c>
      <c r="H248" s="44">
        <v>0</v>
      </c>
      <c r="I248" s="32">
        <f t="shared" si="27"/>
        <v>0</v>
      </c>
      <c r="J248" s="50">
        <v>0</v>
      </c>
      <c r="K248" s="50">
        <v>0</v>
      </c>
      <c r="L248" s="51">
        <v>0</v>
      </c>
    </row>
    <row r="249" spans="2:12" ht="22.5" x14ac:dyDescent="0.2">
      <c r="B249" s="39" t="s">
        <v>430</v>
      </c>
      <c r="C249" s="40" t="s">
        <v>431</v>
      </c>
      <c r="D249" s="41">
        <f>D250+D251+D252</f>
        <v>139370888</v>
      </c>
      <c r="E249" s="41">
        <v>117516348</v>
      </c>
      <c r="F249" s="41">
        <v>117516348</v>
      </c>
      <c r="G249" s="41">
        <v>0</v>
      </c>
      <c r="H249" s="41">
        <v>0</v>
      </c>
      <c r="I249" s="42">
        <f t="shared" si="27"/>
        <v>84.319149921754104</v>
      </c>
      <c r="J249" s="42">
        <f t="shared" si="28"/>
        <v>100</v>
      </c>
      <c r="K249" s="42">
        <f t="shared" si="29"/>
        <v>0</v>
      </c>
      <c r="L249" s="62">
        <v>0</v>
      </c>
    </row>
    <row r="250" spans="2:12" ht="12.75" customHeight="1" x14ac:dyDescent="0.2">
      <c r="B250" s="28" t="s">
        <v>432</v>
      </c>
      <c r="C250" s="30" t="s">
        <v>433</v>
      </c>
      <c r="D250" s="44">
        <v>16390905</v>
      </c>
      <c r="E250" s="44">
        <v>16390905</v>
      </c>
      <c r="F250" s="44">
        <v>16390905</v>
      </c>
      <c r="G250" s="44">
        <v>0</v>
      </c>
      <c r="H250" s="44">
        <v>0</v>
      </c>
      <c r="I250" s="32">
        <f t="shared" si="27"/>
        <v>100</v>
      </c>
      <c r="J250" s="32">
        <f t="shared" si="28"/>
        <v>100</v>
      </c>
      <c r="K250" s="32">
        <f t="shared" si="29"/>
        <v>0</v>
      </c>
      <c r="L250" s="51">
        <v>0</v>
      </c>
    </row>
    <row r="251" spans="2:12" ht="12.75" customHeight="1" x14ac:dyDescent="0.2">
      <c r="B251" s="28" t="s">
        <v>434</v>
      </c>
      <c r="C251" s="30" t="s">
        <v>435</v>
      </c>
      <c r="D251" s="44">
        <v>101125443</v>
      </c>
      <c r="E251" s="44">
        <v>101125443</v>
      </c>
      <c r="F251" s="44">
        <v>101125443</v>
      </c>
      <c r="G251" s="44">
        <v>0</v>
      </c>
      <c r="H251" s="44">
        <v>0</v>
      </c>
      <c r="I251" s="32">
        <f t="shared" si="27"/>
        <v>100</v>
      </c>
      <c r="J251" s="32">
        <f t="shared" si="28"/>
        <v>100</v>
      </c>
      <c r="K251" s="32">
        <f t="shared" si="29"/>
        <v>0</v>
      </c>
      <c r="L251" s="51">
        <v>0</v>
      </c>
    </row>
    <row r="252" spans="2:12" ht="12.75" customHeight="1" x14ac:dyDescent="0.2">
      <c r="B252" s="28" t="s">
        <v>436</v>
      </c>
      <c r="C252" s="30" t="s">
        <v>437</v>
      </c>
      <c r="D252" s="44">
        <v>21854540</v>
      </c>
      <c r="E252" s="44">
        <v>0</v>
      </c>
      <c r="F252" s="44">
        <v>0</v>
      </c>
      <c r="G252" s="44">
        <v>0</v>
      </c>
      <c r="H252" s="44">
        <v>0</v>
      </c>
      <c r="I252" s="32">
        <f t="shared" si="27"/>
        <v>0</v>
      </c>
      <c r="J252" s="50">
        <v>0</v>
      </c>
      <c r="K252" s="50">
        <v>0</v>
      </c>
      <c r="L252" s="51">
        <v>0</v>
      </c>
    </row>
    <row r="253" spans="2:12" ht="12.75" customHeight="1" x14ac:dyDescent="0.2">
      <c r="B253" s="34" t="s">
        <v>438</v>
      </c>
      <c r="C253" s="35" t="s">
        <v>439</v>
      </c>
      <c r="D253" s="36">
        <f>D254</f>
        <v>3442017420</v>
      </c>
      <c r="E253" s="36">
        <v>0</v>
      </c>
      <c r="F253" s="36">
        <v>0</v>
      </c>
      <c r="G253" s="36">
        <v>0</v>
      </c>
      <c r="H253" s="36">
        <v>0</v>
      </c>
      <c r="I253" s="37">
        <f t="shared" si="27"/>
        <v>0</v>
      </c>
      <c r="J253" s="59">
        <v>0</v>
      </c>
      <c r="K253" s="59">
        <v>0</v>
      </c>
      <c r="L253" s="60">
        <v>0</v>
      </c>
    </row>
    <row r="254" spans="2:12" ht="12.75" customHeight="1" x14ac:dyDescent="0.2">
      <c r="B254" s="34" t="s">
        <v>440</v>
      </c>
      <c r="C254" s="35" t="s">
        <v>439</v>
      </c>
      <c r="D254" s="36">
        <f>D255</f>
        <v>3442017420</v>
      </c>
      <c r="E254" s="36">
        <v>0</v>
      </c>
      <c r="F254" s="36">
        <v>0</v>
      </c>
      <c r="G254" s="36">
        <v>0</v>
      </c>
      <c r="H254" s="36">
        <v>0</v>
      </c>
      <c r="I254" s="37">
        <f t="shared" si="27"/>
        <v>0</v>
      </c>
      <c r="J254" s="59">
        <v>0</v>
      </c>
      <c r="K254" s="59">
        <v>0</v>
      </c>
      <c r="L254" s="60">
        <v>0</v>
      </c>
    </row>
    <row r="255" spans="2:12" ht="12.75" customHeight="1" x14ac:dyDescent="0.2">
      <c r="B255" s="34" t="s">
        <v>441</v>
      </c>
      <c r="C255" s="35" t="s">
        <v>442</v>
      </c>
      <c r="D255" s="36">
        <f>D256</f>
        <v>3442017420</v>
      </c>
      <c r="E255" s="36">
        <v>0</v>
      </c>
      <c r="F255" s="36">
        <v>0</v>
      </c>
      <c r="G255" s="36">
        <v>0</v>
      </c>
      <c r="H255" s="36">
        <v>0</v>
      </c>
      <c r="I255" s="37">
        <f t="shared" si="27"/>
        <v>0</v>
      </c>
      <c r="J255" s="59">
        <v>0</v>
      </c>
      <c r="K255" s="59">
        <v>0</v>
      </c>
      <c r="L255" s="60">
        <v>0</v>
      </c>
    </row>
    <row r="256" spans="2:12" ht="22.5" x14ac:dyDescent="0.2">
      <c r="B256" s="39" t="s">
        <v>443</v>
      </c>
      <c r="C256" s="40" t="s">
        <v>444</v>
      </c>
      <c r="D256" s="41">
        <f>D257</f>
        <v>3442017420</v>
      </c>
      <c r="E256" s="41">
        <v>0</v>
      </c>
      <c r="F256" s="41">
        <v>0</v>
      </c>
      <c r="G256" s="41">
        <v>0</v>
      </c>
      <c r="H256" s="41">
        <v>0</v>
      </c>
      <c r="I256" s="42">
        <f t="shared" si="27"/>
        <v>0</v>
      </c>
      <c r="J256" s="61">
        <v>0</v>
      </c>
      <c r="K256" s="61">
        <v>0</v>
      </c>
      <c r="L256" s="62">
        <v>0</v>
      </c>
    </row>
    <row r="257" spans="2:12" ht="22.5" x14ac:dyDescent="0.2">
      <c r="B257" s="28" t="s">
        <v>445</v>
      </c>
      <c r="C257" s="30" t="s">
        <v>446</v>
      </c>
      <c r="D257" s="44">
        <v>3442017420</v>
      </c>
      <c r="E257" s="44">
        <v>0</v>
      </c>
      <c r="F257" s="44">
        <v>0</v>
      </c>
      <c r="G257" s="44">
        <v>0</v>
      </c>
      <c r="H257" s="44">
        <v>0</v>
      </c>
      <c r="I257" s="32">
        <f t="shared" si="27"/>
        <v>0</v>
      </c>
      <c r="J257" s="50">
        <v>0</v>
      </c>
      <c r="K257" s="50">
        <v>0</v>
      </c>
      <c r="L257" s="51">
        <v>0</v>
      </c>
    </row>
    <row r="258" spans="2:12" ht="22.5" x14ac:dyDescent="0.2">
      <c r="B258" s="34" t="s">
        <v>447</v>
      </c>
      <c r="C258" s="35" t="s">
        <v>448</v>
      </c>
      <c r="D258" s="36">
        <f>D259</f>
        <v>40346999244</v>
      </c>
      <c r="E258" s="36">
        <v>9471953884</v>
      </c>
      <c r="F258" s="36">
        <v>5106121786</v>
      </c>
      <c r="G258" s="36">
        <v>615787185</v>
      </c>
      <c r="H258" s="36">
        <v>615787185</v>
      </c>
      <c r="I258" s="37">
        <f t="shared" si="27"/>
        <v>23.476228868268496</v>
      </c>
      <c r="J258" s="37">
        <f t="shared" si="28"/>
        <v>53.90779820650571</v>
      </c>
      <c r="K258" s="37">
        <f t="shared" si="29"/>
        <v>12.059782567042751</v>
      </c>
      <c r="L258" s="38">
        <f t="shared" si="30"/>
        <v>100</v>
      </c>
    </row>
    <row r="259" spans="2:12" ht="22.5" x14ac:dyDescent="0.2">
      <c r="B259" s="34" t="s">
        <v>449</v>
      </c>
      <c r="C259" s="35" t="s">
        <v>450</v>
      </c>
      <c r="D259" s="36">
        <f>D260</f>
        <v>40346999244</v>
      </c>
      <c r="E259" s="36">
        <v>9471953884</v>
      </c>
      <c r="F259" s="36">
        <v>5106121786</v>
      </c>
      <c r="G259" s="36">
        <v>615787185</v>
      </c>
      <c r="H259" s="36">
        <v>615787185</v>
      </c>
      <c r="I259" s="37">
        <f t="shared" si="27"/>
        <v>23.476228868268496</v>
      </c>
      <c r="J259" s="37">
        <f t="shared" si="28"/>
        <v>53.90779820650571</v>
      </c>
      <c r="K259" s="37">
        <f t="shared" si="29"/>
        <v>12.059782567042751</v>
      </c>
      <c r="L259" s="38">
        <f t="shared" si="30"/>
        <v>100</v>
      </c>
    </row>
    <row r="260" spans="2:12" ht="22.5" x14ac:dyDescent="0.2">
      <c r="B260" s="39" t="s">
        <v>451</v>
      </c>
      <c r="C260" s="40" t="s">
        <v>452</v>
      </c>
      <c r="D260" s="41">
        <f>D261+D262+D263+D264+D265+D266+D267+D268+D269+D270+D271</f>
        <v>40346999244</v>
      </c>
      <c r="E260" s="41">
        <v>9471953884</v>
      </c>
      <c r="F260" s="41">
        <v>5106121786</v>
      </c>
      <c r="G260" s="41">
        <v>615787185</v>
      </c>
      <c r="H260" s="41">
        <v>615787185</v>
      </c>
      <c r="I260" s="42">
        <f t="shared" si="27"/>
        <v>23.476228868268496</v>
      </c>
      <c r="J260" s="42">
        <f t="shared" si="28"/>
        <v>53.90779820650571</v>
      </c>
      <c r="K260" s="42">
        <f t="shared" si="29"/>
        <v>12.059782567042751</v>
      </c>
      <c r="L260" s="43">
        <f t="shared" si="30"/>
        <v>100</v>
      </c>
    </row>
    <row r="261" spans="2:12" ht="33.75" x14ac:dyDescent="0.2">
      <c r="B261" s="28" t="s">
        <v>453</v>
      </c>
      <c r="C261" s="30" t="s">
        <v>454</v>
      </c>
      <c r="D261" s="44">
        <v>1854250000</v>
      </c>
      <c r="E261" s="44">
        <v>563750000</v>
      </c>
      <c r="F261" s="44">
        <v>563750000</v>
      </c>
      <c r="G261" s="44">
        <v>473750000</v>
      </c>
      <c r="H261" s="44">
        <v>473750000</v>
      </c>
      <c r="I261" s="32">
        <f t="shared" si="27"/>
        <v>30.403127949305649</v>
      </c>
      <c r="J261" s="32">
        <f t="shared" si="28"/>
        <v>100</v>
      </c>
      <c r="K261" s="32">
        <f t="shared" si="29"/>
        <v>84.035476718403544</v>
      </c>
      <c r="L261" s="33">
        <f t="shared" si="30"/>
        <v>100</v>
      </c>
    </row>
    <row r="262" spans="2:12" ht="57" thickBot="1" x14ac:dyDescent="0.25">
      <c r="B262" s="45" t="s">
        <v>455</v>
      </c>
      <c r="C262" s="46" t="s">
        <v>456</v>
      </c>
      <c r="D262" s="47">
        <v>2346969202</v>
      </c>
      <c r="E262" s="47">
        <v>1712355863</v>
      </c>
      <c r="F262" s="47">
        <v>219363502</v>
      </c>
      <c r="G262" s="47">
        <v>35692480</v>
      </c>
      <c r="H262" s="47">
        <v>35692480</v>
      </c>
      <c r="I262" s="48">
        <f t="shared" si="27"/>
        <v>72.960303933293787</v>
      </c>
      <c r="J262" s="48">
        <f t="shared" si="28"/>
        <v>12.810625801559802</v>
      </c>
      <c r="K262" s="48">
        <f t="shared" si="29"/>
        <v>16.270929153930084</v>
      </c>
      <c r="L262" s="49">
        <f t="shared" si="30"/>
        <v>100</v>
      </c>
    </row>
    <row r="263" spans="2:12" ht="78.75" x14ac:dyDescent="0.2">
      <c r="B263" s="17" t="s">
        <v>457</v>
      </c>
      <c r="C263" s="18" t="s">
        <v>458</v>
      </c>
      <c r="D263" s="19">
        <v>3029257024</v>
      </c>
      <c r="E263" s="19">
        <v>2416626310</v>
      </c>
      <c r="F263" s="19">
        <v>1040065376</v>
      </c>
      <c r="G263" s="19">
        <v>106344705</v>
      </c>
      <c r="H263" s="19">
        <v>106344705</v>
      </c>
      <c r="I263" s="20">
        <f t="shared" si="27"/>
        <v>79.776205546565066</v>
      </c>
      <c r="J263" s="20">
        <f t="shared" si="28"/>
        <v>43.037906675773961</v>
      </c>
      <c r="K263" s="20">
        <f t="shared" si="29"/>
        <v>10.224809656580664</v>
      </c>
      <c r="L263" s="21">
        <f t="shared" si="30"/>
        <v>100</v>
      </c>
    </row>
    <row r="264" spans="2:12" ht="90" x14ac:dyDescent="0.2">
      <c r="B264" s="28" t="s">
        <v>459</v>
      </c>
      <c r="C264" s="30" t="s">
        <v>460</v>
      </c>
      <c r="D264" s="44">
        <v>1999833255</v>
      </c>
      <c r="E264" s="44">
        <v>542484050</v>
      </c>
      <c r="F264" s="44">
        <v>21590280</v>
      </c>
      <c r="G264" s="44">
        <v>0</v>
      </c>
      <c r="H264" s="44">
        <v>0</v>
      </c>
      <c r="I264" s="32">
        <f t="shared" si="27"/>
        <v>27.126464101128274</v>
      </c>
      <c r="J264" s="32">
        <f t="shared" si="28"/>
        <v>3.9798921277040309</v>
      </c>
      <c r="K264" s="32">
        <f t="shared" si="29"/>
        <v>0</v>
      </c>
      <c r="L264" s="51">
        <v>0</v>
      </c>
    </row>
    <row r="265" spans="2:12" ht="56.25" x14ac:dyDescent="0.2">
      <c r="B265" s="28" t="s">
        <v>461</v>
      </c>
      <c r="C265" s="30" t="s">
        <v>462</v>
      </c>
      <c r="D265" s="44">
        <v>1996235775</v>
      </c>
      <c r="E265" s="44">
        <v>0</v>
      </c>
      <c r="F265" s="44">
        <v>0</v>
      </c>
      <c r="G265" s="44">
        <v>0</v>
      </c>
      <c r="H265" s="44">
        <v>0</v>
      </c>
      <c r="I265" s="32">
        <f t="shared" si="27"/>
        <v>0</v>
      </c>
      <c r="J265" s="50">
        <v>0</v>
      </c>
      <c r="K265" s="50">
        <v>0</v>
      </c>
      <c r="L265" s="51">
        <v>0</v>
      </c>
    </row>
    <row r="266" spans="2:12" ht="67.5" x14ac:dyDescent="0.2">
      <c r="B266" s="28" t="s">
        <v>463</v>
      </c>
      <c r="C266" s="30" t="s">
        <v>464</v>
      </c>
      <c r="D266" s="44">
        <v>1965943316</v>
      </c>
      <c r="E266" s="44">
        <v>0</v>
      </c>
      <c r="F266" s="44">
        <v>0</v>
      </c>
      <c r="G266" s="44">
        <v>0</v>
      </c>
      <c r="H266" s="44">
        <v>0</v>
      </c>
      <c r="I266" s="32">
        <f t="shared" si="27"/>
        <v>0</v>
      </c>
      <c r="J266" s="50">
        <v>0</v>
      </c>
      <c r="K266" s="50">
        <v>0</v>
      </c>
      <c r="L266" s="51">
        <v>0</v>
      </c>
    </row>
    <row r="267" spans="2:12" ht="78.75" x14ac:dyDescent="0.2">
      <c r="B267" s="28" t="s">
        <v>465</v>
      </c>
      <c r="C267" s="30" t="s">
        <v>466</v>
      </c>
      <c r="D267" s="44">
        <v>1999112639</v>
      </c>
      <c r="E267" s="44">
        <v>0</v>
      </c>
      <c r="F267" s="44">
        <v>0</v>
      </c>
      <c r="G267" s="44">
        <v>0</v>
      </c>
      <c r="H267" s="44">
        <v>0</v>
      </c>
      <c r="I267" s="32">
        <f t="shared" ref="I267:I271" si="31">E267/D267*100</f>
        <v>0</v>
      </c>
      <c r="J267" s="50">
        <v>0</v>
      </c>
      <c r="K267" s="50">
        <v>0</v>
      </c>
      <c r="L267" s="51">
        <v>0</v>
      </c>
    </row>
    <row r="268" spans="2:12" ht="102" thickBot="1" x14ac:dyDescent="0.25">
      <c r="B268" s="45" t="s">
        <v>467</v>
      </c>
      <c r="C268" s="46" t="s">
        <v>468</v>
      </c>
      <c r="D268" s="47">
        <v>1998157619</v>
      </c>
      <c r="E268" s="47">
        <v>0</v>
      </c>
      <c r="F268" s="47">
        <v>0</v>
      </c>
      <c r="G268" s="47">
        <v>0</v>
      </c>
      <c r="H268" s="47">
        <v>0</v>
      </c>
      <c r="I268" s="48">
        <f t="shared" si="31"/>
        <v>0</v>
      </c>
      <c r="J268" s="52">
        <v>0</v>
      </c>
      <c r="K268" s="52">
        <v>0</v>
      </c>
      <c r="L268" s="53">
        <v>0</v>
      </c>
    </row>
    <row r="269" spans="2:12" ht="135" x14ac:dyDescent="0.2">
      <c r="B269" s="17" t="s">
        <v>469</v>
      </c>
      <c r="C269" s="18" t="s">
        <v>470</v>
      </c>
      <c r="D269" s="19">
        <v>374921465</v>
      </c>
      <c r="E269" s="19">
        <v>0</v>
      </c>
      <c r="F269" s="19">
        <v>0</v>
      </c>
      <c r="G269" s="19">
        <v>0</v>
      </c>
      <c r="H269" s="19">
        <v>0</v>
      </c>
      <c r="I269" s="20">
        <f t="shared" si="31"/>
        <v>0</v>
      </c>
      <c r="J269" s="84">
        <v>0</v>
      </c>
      <c r="K269" s="84">
        <v>0</v>
      </c>
      <c r="L269" s="85">
        <v>0</v>
      </c>
    </row>
    <row r="270" spans="2:12" ht="101.25" x14ac:dyDescent="0.2">
      <c r="B270" s="28" t="s">
        <v>471</v>
      </c>
      <c r="C270" s="30" t="s">
        <v>472</v>
      </c>
      <c r="D270" s="44">
        <v>9089375640</v>
      </c>
      <c r="E270" s="44">
        <v>2202800680</v>
      </c>
      <c r="F270" s="44">
        <v>2016087742</v>
      </c>
      <c r="G270" s="44">
        <v>0</v>
      </c>
      <c r="H270" s="44">
        <v>0</v>
      </c>
      <c r="I270" s="32">
        <f t="shared" si="31"/>
        <v>24.234895412464216</v>
      </c>
      <c r="J270" s="32">
        <f t="shared" ref="J270:J271" si="32">F270/E270*100</f>
        <v>91.523838734242631</v>
      </c>
      <c r="K270" s="32">
        <f t="shared" ref="K270:K271" si="33">G270/F270*100</f>
        <v>0</v>
      </c>
      <c r="L270" s="51">
        <v>0</v>
      </c>
    </row>
    <row r="271" spans="2:12" ht="90" x14ac:dyDescent="0.2">
      <c r="B271" s="28" t="s">
        <v>473</v>
      </c>
      <c r="C271" s="30" t="s">
        <v>474</v>
      </c>
      <c r="D271" s="44">
        <v>13692943309</v>
      </c>
      <c r="E271" s="44">
        <v>2033936981</v>
      </c>
      <c r="F271" s="44">
        <v>1245264886</v>
      </c>
      <c r="G271" s="44">
        <v>0</v>
      </c>
      <c r="H271" s="44">
        <v>0</v>
      </c>
      <c r="I271" s="32">
        <f t="shared" si="31"/>
        <v>14.853906388870744</v>
      </c>
      <c r="J271" s="32">
        <f t="shared" si="32"/>
        <v>61.22435934016778</v>
      </c>
      <c r="K271" s="32">
        <f t="shared" si="33"/>
        <v>0</v>
      </c>
      <c r="L271" s="51">
        <v>0</v>
      </c>
    </row>
    <row r="272" spans="2:12" x14ac:dyDescent="0.2">
      <c r="B272" s="28"/>
      <c r="C272" s="30"/>
      <c r="D272" s="31"/>
      <c r="E272" s="31"/>
      <c r="F272" s="31"/>
      <c r="G272" s="31"/>
      <c r="H272" s="31"/>
      <c r="I272" s="31"/>
      <c r="J272" s="31"/>
      <c r="K272" s="31"/>
      <c r="L272" s="86"/>
    </row>
    <row r="273" spans="2:12" x14ac:dyDescent="0.2">
      <c r="B273" s="28"/>
      <c r="C273" s="30"/>
      <c r="D273" s="31"/>
      <c r="E273" s="31"/>
      <c r="F273" s="31"/>
      <c r="G273" s="31"/>
      <c r="H273" s="31"/>
      <c r="I273" s="31"/>
      <c r="J273" s="31"/>
      <c r="K273" s="31"/>
      <c r="L273" s="86"/>
    </row>
    <row r="274" spans="2:12" x14ac:dyDescent="0.2">
      <c r="B274" s="89" t="s">
        <v>516</v>
      </c>
      <c r="C274" s="90"/>
      <c r="D274" s="90"/>
      <c r="E274" s="90"/>
      <c r="F274" s="90"/>
      <c r="G274" s="90"/>
      <c r="H274" s="90"/>
      <c r="I274" s="90"/>
      <c r="J274" s="90"/>
      <c r="K274" s="90"/>
      <c r="L274" s="91"/>
    </row>
    <row r="275" spans="2:12" x14ac:dyDescent="0.2">
      <c r="B275" s="92" t="s">
        <v>517</v>
      </c>
      <c r="C275" s="93"/>
      <c r="D275" s="93"/>
      <c r="E275" s="93"/>
      <c r="F275" s="93"/>
      <c r="G275" s="93"/>
      <c r="H275" s="93"/>
      <c r="I275" s="93"/>
      <c r="J275" s="93"/>
      <c r="K275" s="93"/>
      <c r="L275" s="94"/>
    </row>
    <row r="276" spans="2:12" ht="24.75" customHeight="1" x14ac:dyDescent="0.2">
      <c r="B276" s="95" t="s">
        <v>518</v>
      </c>
      <c r="C276" s="96"/>
      <c r="D276" s="96"/>
      <c r="E276" s="96"/>
      <c r="F276" s="96"/>
      <c r="G276" s="96"/>
      <c r="H276" s="96"/>
      <c r="I276" s="96"/>
      <c r="J276" s="96"/>
      <c r="K276" s="96"/>
      <c r="L276" s="97"/>
    </row>
    <row r="277" spans="2:12" x14ac:dyDescent="0.2">
      <c r="B277" s="28"/>
      <c r="C277" s="30"/>
      <c r="D277" s="31"/>
      <c r="E277" s="31"/>
      <c r="F277" s="31"/>
      <c r="G277" s="31"/>
      <c r="H277" s="31"/>
      <c r="I277" s="31"/>
      <c r="J277" s="31"/>
      <c r="K277" s="31"/>
      <c r="L277" s="86"/>
    </row>
    <row r="278" spans="2:12" x14ac:dyDescent="0.2">
      <c r="B278" s="28"/>
      <c r="C278" s="30"/>
      <c r="D278" s="31"/>
      <c r="E278" s="31"/>
      <c r="F278" s="31"/>
      <c r="G278" s="31"/>
      <c r="H278" s="31"/>
      <c r="I278" s="31"/>
      <c r="J278" s="31"/>
      <c r="K278" s="31"/>
      <c r="L278" s="86"/>
    </row>
    <row r="279" spans="2:12" x14ac:dyDescent="0.2">
      <c r="B279" s="28"/>
      <c r="C279" s="30"/>
      <c r="D279" s="31"/>
      <c r="E279" s="31"/>
      <c r="F279" s="31"/>
      <c r="G279" s="31"/>
      <c r="H279" s="31"/>
      <c r="I279" s="31"/>
      <c r="J279" s="31"/>
      <c r="K279" s="31"/>
      <c r="L279" s="86"/>
    </row>
    <row r="280" spans="2:12" x14ac:dyDescent="0.2">
      <c r="B280" s="28"/>
      <c r="C280" s="30"/>
      <c r="D280" s="31"/>
      <c r="E280" s="31"/>
      <c r="F280" s="31"/>
      <c r="G280" s="31"/>
      <c r="H280" s="31"/>
      <c r="I280" s="31"/>
      <c r="J280" s="31"/>
      <c r="K280" s="31"/>
      <c r="L280" s="86"/>
    </row>
    <row r="281" spans="2:12" x14ac:dyDescent="0.2">
      <c r="B281" s="28"/>
      <c r="C281" s="30"/>
      <c r="D281" s="31"/>
      <c r="E281" s="31"/>
      <c r="F281" s="31"/>
      <c r="G281" s="31"/>
      <c r="H281" s="31"/>
      <c r="I281" s="31"/>
      <c r="J281" s="31"/>
      <c r="K281" s="31"/>
      <c r="L281" s="86"/>
    </row>
    <row r="282" spans="2:12" x14ac:dyDescent="0.2">
      <c r="B282" s="28"/>
      <c r="C282" s="30"/>
      <c r="D282" s="31"/>
      <c r="E282" s="31"/>
      <c r="F282" s="31"/>
      <c r="G282" s="31"/>
      <c r="H282" s="31"/>
      <c r="I282" s="31"/>
      <c r="J282" s="31"/>
      <c r="K282" s="31"/>
      <c r="L282" s="86"/>
    </row>
    <row r="283" spans="2:12" x14ac:dyDescent="0.2">
      <c r="B283" s="28"/>
      <c r="C283" s="30"/>
      <c r="D283" s="31"/>
      <c r="E283" s="31"/>
      <c r="F283" s="31"/>
      <c r="G283" s="31"/>
      <c r="H283" s="31"/>
      <c r="I283" s="31"/>
      <c r="J283" s="31"/>
      <c r="K283" s="31"/>
      <c r="L283" s="86"/>
    </row>
    <row r="284" spans="2:12" x14ac:dyDescent="0.2">
      <c r="B284" s="28"/>
      <c r="C284" s="30"/>
      <c r="D284" s="31"/>
      <c r="E284" s="31"/>
      <c r="F284" s="31"/>
      <c r="G284" s="31"/>
      <c r="H284" s="31"/>
      <c r="I284" s="31"/>
      <c r="J284" s="31"/>
      <c r="K284" s="31"/>
      <c r="L284" s="86"/>
    </row>
    <row r="285" spans="2:12" ht="12" thickBot="1" x14ac:dyDescent="0.25">
      <c r="B285" s="45"/>
      <c r="C285" s="46"/>
      <c r="D285" s="87"/>
      <c r="E285" s="87"/>
      <c r="F285" s="87"/>
      <c r="G285" s="87"/>
      <c r="H285" s="87"/>
      <c r="I285" s="87"/>
      <c r="J285" s="87"/>
      <c r="K285" s="87"/>
      <c r="L285" s="88"/>
    </row>
  </sheetData>
  <mergeCells count="18">
    <mergeCell ref="F7:F8"/>
    <mergeCell ref="G7:G8"/>
    <mergeCell ref="B274:L274"/>
    <mergeCell ref="B275:L275"/>
    <mergeCell ref="B276:L276"/>
    <mergeCell ref="C1:J1"/>
    <mergeCell ref="K1:L6"/>
    <mergeCell ref="C2:J2"/>
    <mergeCell ref="C3:J3"/>
    <mergeCell ref="C4:J4"/>
    <mergeCell ref="C5:J5"/>
    <mergeCell ref="B6:J6"/>
    <mergeCell ref="H7:H8"/>
    <mergeCell ref="I7:L7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scale="9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2021-09-10T13:48:12Z</cp:lastPrinted>
  <dcterms:created xsi:type="dcterms:W3CDTF">2021-09-08T13:50:47Z</dcterms:created>
  <dcterms:modified xsi:type="dcterms:W3CDTF">2021-09-13T14:55:12Z</dcterms:modified>
</cp:coreProperties>
</file>