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8215" windowHeight="13680"/>
  </bookViews>
  <sheets>
    <sheet name="Hoja1" sheetId="3" r:id="rId1"/>
  </sheets>
  <definedNames>
    <definedName name="_xlnm.Print_Titles" localSheetId="0">Hoja1!$7:$9</definedName>
  </definedNames>
  <calcPr calcId="144525"/>
</workbook>
</file>

<file path=xl/calcChain.xml><?xml version="1.0" encoding="utf-8"?>
<calcChain xmlns="http://schemas.openxmlformats.org/spreadsheetml/2006/main">
  <c r="K30" i="3" l="1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6" i="3"/>
  <c r="K67" i="3"/>
  <c r="K68" i="3"/>
  <c r="K69" i="3"/>
  <c r="K70" i="3"/>
  <c r="K71" i="3"/>
  <c r="K72" i="3"/>
  <c r="K73" i="3"/>
  <c r="K74" i="3"/>
  <c r="K75" i="3"/>
  <c r="K76" i="3"/>
  <c r="K77" i="3"/>
  <c r="K81" i="3"/>
  <c r="K82" i="3"/>
  <c r="K83" i="3"/>
  <c r="K84" i="3"/>
  <c r="K87" i="3"/>
  <c r="K88" i="3"/>
  <c r="K93" i="3"/>
  <c r="K94" i="3"/>
  <c r="K95" i="3"/>
  <c r="K97" i="3"/>
  <c r="K98" i="3"/>
  <c r="K99" i="3"/>
  <c r="K100" i="3"/>
  <c r="K101" i="3"/>
  <c r="K102" i="3"/>
  <c r="K103" i="3"/>
  <c r="K104" i="3"/>
  <c r="K106" i="3"/>
  <c r="K107" i="3"/>
  <c r="K108" i="3"/>
  <c r="K109" i="3"/>
  <c r="K112" i="3"/>
  <c r="K113" i="3"/>
  <c r="K114" i="3"/>
  <c r="K115" i="3"/>
  <c r="K116" i="3"/>
  <c r="K117" i="3"/>
  <c r="K118" i="3"/>
  <c r="K119" i="3"/>
  <c r="K120" i="3"/>
  <c r="K122" i="3"/>
  <c r="K123" i="3"/>
  <c r="K124" i="3"/>
  <c r="K126" i="3"/>
  <c r="K127" i="3"/>
  <c r="K128" i="3"/>
  <c r="K130" i="3"/>
  <c r="K131" i="3"/>
  <c r="K132" i="3"/>
  <c r="K135" i="3"/>
  <c r="K137" i="3"/>
  <c r="K138" i="3"/>
  <c r="K140" i="3"/>
  <c r="K142" i="3"/>
  <c r="K143" i="3"/>
  <c r="K144" i="3"/>
  <c r="K148" i="3"/>
  <c r="K149" i="3"/>
  <c r="K150" i="3"/>
  <c r="K154" i="3"/>
  <c r="K156" i="3"/>
  <c r="K157" i="3"/>
  <c r="K158" i="3"/>
  <c r="K159" i="3"/>
  <c r="K160" i="3"/>
  <c r="K161" i="3"/>
  <c r="K162" i="3"/>
  <c r="K164" i="3"/>
  <c r="K167" i="3"/>
  <c r="K169" i="3"/>
  <c r="K170" i="3"/>
  <c r="K171" i="3"/>
  <c r="K172" i="3"/>
  <c r="K173" i="3"/>
  <c r="K175" i="3"/>
  <c r="K176" i="3"/>
  <c r="K177" i="3"/>
  <c r="K178" i="3"/>
  <c r="K179" i="3"/>
  <c r="K180" i="3"/>
  <c r="K181" i="3"/>
  <c r="K184" i="3"/>
  <c r="K185" i="3"/>
  <c r="K188" i="3"/>
  <c r="K190" i="3"/>
  <c r="K191" i="3"/>
  <c r="K193" i="3"/>
  <c r="K195" i="3"/>
  <c r="K196" i="3"/>
  <c r="K197" i="3"/>
  <c r="K199" i="3"/>
  <c r="K200" i="3"/>
  <c r="K201" i="3"/>
  <c r="K203" i="3"/>
  <c r="K204" i="3"/>
  <c r="K205" i="3"/>
  <c r="K206" i="3"/>
  <c r="K207" i="3"/>
  <c r="K208" i="3"/>
  <c r="K209" i="3"/>
  <c r="K210" i="3"/>
  <c r="K211" i="3"/>
  <c r="K212" i="3"/>
  <c r="K214" i="3"/>
  <c r="K216" i="3"/>
  <c r="K217" i="3"/>
  <c r="K218" i="3"/>
  <c r="K219" i="3"/>
  <c r="K220" i="3"/>
  <c r="K221" i="3"/>
  <c r="K222" i="3"/>
  <c r="K223" i="3"/>
  <c r="K224" i="3"/>
  <c r="K225" i="3"/>
  <c r="K226" i="3"/>
  <c r="K228" i="3"/>
  <c r="K229" i="3"/>
  <c r="K230" i="3"/>
  <c r="K231" i="3"/>
  <c r="K232" i="3"/>
  <c r="K233" i="3"/>
  <c r="K234" i="3"/>
  <c r="K236" i="3"/>
  <c r="K237" i="3"/>
  <c r="K238" i="3"/>
  <c r="K240" i="3"/>
  <c r="K241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80" i="3"/>
  <c r="J81" i="3"/>
  <c r="J82" i="3"/>
  <c r="J83" i="3"/>
  <c r="J84" i="3"/>
  <c r="J85" i="3"/>
  <c r="J86" i="3"/>
  <c r="J87" i="3"/>
  <c r="J88" i="3"/>
  <c r="J93" i="3"/>
  <c r="J94" i="3"/>
  <c r="J95" i="3"/>
  <c r="J97" i="3"/>
  <c r="J98" i="3"/>
  <c r="J99" i="3"/>
  <c r="J100" i="3"/>
  <c r="J101" i="3"/>
  <c r="J102" i="3"/>
  <c r="J103" i="3"/>
  <c r="J104" i="3"/>
  <c r="J106" i="3"/>
  <c r="J107" i="3"/>
  <c r="J108" i="3"/>
  <c r="J109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6" i="3"/>
  <c r="J127" i="3"/>
  <c r="J128" i="3"/>
  <c r="J130" i="3"/>
  <c r="J131" i="3"/>
  <c r="J132" i="3"/>
  <c r="J135" i="3"/>
  <c r="J136" i="3"/>
  <c r="J137" i="3"/>
  <c r="J138" i="3"/>
  <c r="J140" i="3"/>
  <c r="J142" i="3"/>
  <c r="J143" i="3"/>
  <c r="J144" i="3"/>
  <c r="J148" i="3"/>
  <c r="J149" i="3"/>
  <c r="J150" i="3"/>
  <c r="J154" i="3"/>
  <c r="J156" i="3"/>
  <c r="J157" i="3"/>
  <c r="J158" i="3"/>
  <c r="J159" i="3"/>
  <c r="J160" i="3"/>
  <c r="J161" i="3"/>
  <c r="J162" i="3"/>
  <c r="J164" i="3"/>
  <c r="J166" i="3"/>
  <c r="J167" i="3"/>
  <c r="J168" i="3"/>
  <c r="J169" i="3"/>
  <c r="J170" i="3"/>
  <c r="J171" i="3"/>
  <c r="J172" i="3"/>
  <c r="J173" i="3"/>
  <c r="J175" i="3"/>
  <c r="J176" i="3"/>
  <c r="J177" i="3"/>
  <c r="J178" i="3"/>
  <c r="J179" i="3"/>
  <c r="J180" i="3"/>
  <c r="J181" i="3"/>
  <c r="J184" i="3"/>
  <c r="J185" i="3"/>
  <c r="J188" i="3"/>
  <c r="J190" i="3"/>
  <c r="J191" i="3"/>
  <c r="J192" i="3"/>
  <c r="J193" i="3"/>
  <c r="J195" i="3"/>
  <c r="J196" i="3"/>
  <c r="J197" i="3"/>
  <c r="J199" i="3"/>
  <c r="J200" i="3"/>
  <c r="J201" i="3"/>
  <c r="J203" i="3"/>
  <c r="J204" i="3"/>
  <c r="J205" i="3"/>
  <c r="J206" i="3"/>
  <c r="J207" i="3"/>
  <c r="J208" i="3"/>
  <c r="J209" i="3"/>
  <c r="J210" i="3"/>
  <c r="J211" i="3"/>
  <c r="J212" i="3"/>
  <c r="J214" i="3"/>
  <c r="J216" i="3"/>
  <c r="J217" i="3"/>
  <c r="J218" i="3"/>
  <c r="J219" i="3"/>
  <c r="J220" i="3"/>
  <c r="J221" i="3"/>
  <c r="J222" i="3"/>
  <c r="J223" i="3"/>
  <c r="J224" i="3"/>
  <c r="J225" i="3"/>
  <c r="J226" i="3"/>
  <c r="J228" i="3"/>
  <c r="J229" i="3"/>
  <c r="J230" i="3"/>
  <c r="J231" i="3"/>
  <c r="J232" i="3"/>
  <c r="J233" i="3"/>
  <c r="J234" i="3"/>
  <c r="J236" i="3"/>
  <c r="J237" i="3"/>
  <c r="J238" i="3"/>
  <c r="J239" i="3"/>
  <c r="J240" i="3"/>
  <c r="J241" i="3"/>
  <c r="J244" i="3"/>
  <c r="J245" i="3"/>
  <c r="J246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7" i="3"/>
  <c r="I98" i="3"/>
  <c r="I99" i="3"/>
  <c r="I100" i="3"/>
  <c r="I101" i="3"/>
  <c r="I102" i="3"/>
  <c r="I103" i="3"/>
  <c r="I104" i="3"/>
  <c r="I106" i="3"/>
  <c r="I107" i="3"/>
  <c r="I108" i="3"/>
  <c r="I109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30" i="3"/>
  <c r="I131" i="3"/>
  <c r="I132" i="3"/>
  <c r="I133" i="3"/>
  <c r="I135" i="3"/>
  <c r="I136" i="3"/>
  <c r="I137" i="3"/>
  <c r="I138" i="3"/>
  <c r="I140" i="3"/>
  <c r="I142" i="3"/>
  <c r="I143" i="3"/>
  <c r="I144" i="3"/>
  <c r="I148" i="3"/>
  <c r="I149" i="3"/>
  <c r="I150" i="3"/>
  <c r="I154" i="3"/>
  <c r="I156" i="3"/>
  <c r="I157" i="3"/>
  <c r="I158" i="3"/>
  <c r="I159" i="3"/>
  <c r="I160" i="3"/>
  <c r="I161" i="3"/>
  <c r="I162" i="3"/>
  <c r="I164" i="3"/>
  <c r="I166" i="3"/>
  <c r="I167" i="3"/>
  <c r="I168" i="3"/>
  <c r="I169" i="3"/>
  <c r="I170" i="3"/>
  <c r="I171" i="3"/>
  <c r="I172" i="3"/>
  <c r="I173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8" i="3"/>
  <c r="I190" i="3"/>
  <c r="I191" i="3"/>
  <c r="I192" i="3"/>
  <c r="I193" i="3"/>
  <c r="I195" i="3"/>
  <c r="I196" i="3"/>
  <c r="I197" i="3"/>
  <c r="I198" i="3"/>
  <c r="I199" i="3"/>
  <c r="I200" i="3"/>
  <c r="I201" i="3"/>
  <c r="I203" i="3"/>
  <c r="I204" i="3"/>
  <c r="I205" i="3"/>
  <c r="I206" i="3"/>
  <c r="I207" i="3"/>
  <c r="I208" i="3"/>
  <c r="I209" i="3"/>
  <c r="I210" i="3"/>
  <c r="I211" i="3"/>
  <c r="I212" i="3"/>
  <c r="I214" i="3"/>
  <c r="I216" i="3"/>
  <c r="I217" i="3"/>
  <c r="I218" i="3"/>
  <c r="I219" i="3"/>
  <c r="I220" i="3"/>
  <c r="I221" i="3"/>
  <c r="I222" i="3"/>
  <c r="I223" i="3"/>
  <c r="I224" i="3"/>
  <c r="I225" i="3"/>
  <c r="I226" i="3"/>
  <c r="I228" i="3"/>
  <c r="I229" i="3"/>
  <c r="I230" i="3"/>
  <c r="I231" i="3"/>
  <c r="I232" i="3"/>
  <c r="I233" i="3"/>
  <c r="I234" i="3"/>
  <c r="I236" i="3"/>
  <c r="I237" i="3"/>
  <c r="I238" i="3"/>
  <c r="I239" i="3"/>
  <c r="I240" i="3"/>
  <c r="I241" i="3"/>
  <c r="I244" i="3"/>
  <c r="I245" i="3"/>
  <c r="I246" i="3"/>
  <c r="I256" i="3"/>
  <c r="I257" i="3"/>
  <c r="I258" i="3"/>
  <c r="I259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7" i="3"/>
  <c r="H48" i="3"/>
  <c r="H49" i="3"/>
  <c r="H50" i="3"/>
  <c r="H51" i="3"/>
  <c r="H53" i="3"/>
  <c r="H54" i="3"/>
  <c r="H55" i="3"/>
  <c r="H56" i="3"/>
  <c r="H57" i="3"/>
  <c r="H58" i="3"/>
  <c r="H59" i="3"/>
  <c r="H62" i="3"/>
  <c r="H64" i="3"/>
  <c r="H65" i="3"/>
  <c r="H66" i="3"/>
  <c r="H67" i="3"/>
  <c r="H68" i="3"/>
  <c r="H70" i="3"/>
  <c r="H72" i="3"/>
  <c r="H76" i="3"/>
  <c r="H79" i="3"/>
  <c r="H80" i="3"/>
  <c r="H82" i="3"/>
  <c r="H86" i="3"/>
  <c r="H88" i="3"/>
  <c r="H92" i="3"/>
  <c r="H96" i="3"/>
  <c r="H97" i="3"/>
  <c r="H99" i="3"/>
  <c r="H101" i="3"/>
  <c r="H102" i="3"/>
  <c r="H103" i="3"/>
  <c r="H104" i="3"/>
  <c r="H105" i="3"/>
  <c r="H106" i="3"/>
  <c r="H107" i="3"/>
  <c r="H108" i="3"/>
  <c r="H109" i="3"/>
  <c r="H110" i="3"/>
  <c r="H111" i="3"/>
  <c r="H114" i="3"/>
  <c r="H115" i="3"/>
  <c r="H116" i="3"/>
  <c r="H117" i="3"/>
  <c r="H118" i="3"/>
  <c r="H119" i="3"/>
  <c r="H120" i="3"/>
  <c r="H121" i="3"/>
  <c r="H123" i="3"/>
  <c r="H124" i="3"/>
  <c r="H125" i="3"/>
  <c r="H127" i="3"/>
  <c r="H128" i="3"/>
  <c r="H129" i="3"/>
  <c r="H130" i="3"/>
  <c r="H131" i="3"/>
  <c r="H132" i="3"/>
  <c r="H133" i="3"/>
  <c r="H134" i="3"/>
  <c r="H136" i="3"/>
  <c r="H137" i="3"/>
  <c r="H138" i="3"/>
  <c r="H144" i="3"/>
  <c r="H145" i="3"/>
  <c r="H147" i="3"/>
  <c r="H149" i="3"/>
  <c r="H150" i="3"/>
  <c r="H152" i="3"/>
  <c r="H159" i="3"/>
  <c r="H162" i="3"/>
  <c r="H163" i="3"/>
  <c r="H164" i="3"/>
  <c r="H165" i="3"/>
  <c r="H166" i="3"/>
  <c r="H167" i="3"/>
  <c r="H168" i="3"/>
  <c r="H169" i="3"/>
  <c r="H171" i="3"/>
  <c r="H174" i="3"/>
  <c r="H175" i="3"/>
  <c r="H179" i="3"/>
  <c r="H180" i="3"/>
  <c r="H181" i="3"/>
  <c r="H182" i="3"/>
  <c r="H183" i="3"/>
  <c r="H186" i="3"/>
  <c r="H187" i="3"/>
  <c r="H188" i="3"/>
  <c r="H189" i="3"/>
  <c r="H190" i="3"/>
  <c r="H191" i="3"/>
  <c r="H192" i="3"/>
  <c r="H193" i="3"/>
  <c r="H194" i="3"/>
  <c r="H195" i="3"/>
  <c r="H198" i="3"/>
  <c r="H199" i="3"/>
  <c r="H200" i="3"/>
  <c r="H201" i="3"/>
  <c r="H202" i="3"/>
  <c r="H204" i="3"/>
  <c r="H208" i="3"/>
  <c r="H209" i="3"/>
  <c r="H212" i="3"/>
  <c r="H219" i="3"/>
  <c r="H222" i="3"/>
  <c r="H226" i="3"/>
  <c r="H227" i="3"/>
  <c r="H230" i="3"/>
  <c r="H231" i="3"/>
  <c r="H233" i="3"/>
  <c r="H234" i="3"/>
  <c r="H235" i="3"/>
  <c r="H238" i="3"/>
  <c r="H239" i="3"/>
  <c r="H240" i="3"/>
  <c r="H241" i="3"/>
  <c r="H242" i="3"/>
  <c r="H243" i="3"/>
  <c r="H244" i="3"/>
  <c r="H245" i="3"/>
  <c r="H246" i="3"/>
  <c r="H247" i="3"/>
  <c r="H248" i="3"/>
  <c r="H255" i="3"/>
  <c r="H259" i="3"/>
  <c r="H260" i="3"/>
  <c r="E12" i="3"/>
  <c r="G15" i="3"/>
  <c r="F15" i="3"/>
  <c r="E15" i="3"/>
  <c r="D15" i="3"/>
  <c r="G18" i="3"/>
  <c r="F18" i="3"/>
  <c r="E18" i="3"/>
  <c r="D18" i="3"/>
  <c r="G19" i="3"/>
  <c r="F19" i="3"/>
  <c r="E19" i="3"/>
  <c r="D19" i="3"/>
  <c r="G20" i="3"/>
  <c r="F20" i="3"/>
  <c r="E20" i="3"/>
  <c r="D20" i="3"/>
  <c r="C15" i="3"/>
  <c r="C18" i="3"/>
  <c r="G24" i="3"/>
  <c r="F24" i="3"/>
  <c r="E24" i="3"/>
  <c r="D24" i="3"/>
  <c r="G25" i="3"/>
  <c r="G14" i="3" s="1"/>
  <c r="F25" i="3"/>
  <c r="F14" i="3" s="1"/>
  <c r="E25" i="3"/>
  <c r="E14" i="3" s="1"/>
  <c r="D25" i="3"/>
  <c r="G26" i="3"/>
  <c r="G16" i="3" s="1"/>
  <c r="F26" i="3"/>
  <c r="F16" i="3" s="1"/>
  <c r="E26" i="3"/>
  <c r="D26" i="3"/>
  <c r="G27" i="3"/>
  <c r="G17" i="3" s="1"/>
  <c r="F27" i="3"/>
  <c r="F17" i="3" s="1"/>
  <c r="E27" i="3"/>
  <c r="D27" i="3"/>
  <c r="D17" i="3" s="1"/>
  <c r="G28" i="3"/>
  <c r="G13" i="3" s="1"/>
  <c r="F28" i="3"/>
  <c r="F13" i="3" s="1"/>
  <c r="E28" i="3"/>
  <c r="D28" i="3"/>
  <c r="C258" i="3"/>
  <c r="C257" i="3" s="1"/>
  <c r="C256" i="3" s="1"/>
  <c r="C20" i="3" s="1"/>
  <c r="C254" i="3"/>
  <c r="C253" i="3" s="1"/>
  <c r="C252" i="3" s="1"/>
  <c r="C250" i="3" s="1"/>
  <c r="H250" i="3" s="1"/>
  <c r="C244" i="3"/>
  <c r="C237" i="3"/>
  <c r="H237" i="3" s="1"/>
  <c r="C232" i="3"/>
  <c r="H232" i="3" s="1"/>
  <c r="C229" i="3"/>
  <c r="H229" i="3" s="1"/>
  <c r="C225" i="3"/>
  <c r="C224" i="3" s="1"/>
  <c r="H224" i="3" s="1"/>
  <c r="C221" i="3"/>
  <c r="C220" i="3" s="1"/>
  <c r="H220" i="3" s="1"/>
  <c r="C218" i="3"/>
  <c r="C217" i="3" s="1"/>
  <c r="H217" i="3" s="1"/>
  <c r="C211" i="3"/>
  <c r="C210" i="3" s="1"/>
  <c r="H210" i="3" s="1"/>
  <c r="C207" i="3"/>
  <c r="C206" i="3" s="1"/>
  <c r="C205" i="3" s="1"/>
  <c r="H205" i="3" s="1"/>
  <c r="C203" i="3"/>
  <c r="H203" i="3" s="1"/>
  <c r="C197" i="3"/>
  <c r="H197" i="3" s="1"/>
  <c r="C185" i="3"/>
  <c r="C184" i="3" s="1"/>
  <c r="H184" i="3" s="1"/>
  <c r="C178" i="3"/>
  <c r="C177" i="3" s="1"/>
  <c r="H177" i="3" s="1"/>
  <c r="C173" i="3"/>
  <c r="C172" i="3" s="1"/>
  <c r="H172" i="3" s="1"/>
  <c r="C170" i="3"/>
  <c r="H170" i="3" s="1"/>
  <c r="C161" i="3"/>
  <c r="H161" i="3" s="1"/>
  <c r="C158" i="3"/>
  <c r="C157" i="3" s="1"/>
  <c r="H157" i="3" s="1"/>
  <c r="C151" i="3"/>
  <c r="H151" i="3" s="1"/>
  <c r="C149" i="3"/>
  <c r="C146" i="3"/>
  <c r="H146" i="3" s="1"/>
  <c r="C143" i="3"/>
  <c r="H143" i="3" s="1"/>
  <c r="C135" i="3"/>
  <c r="H135" i="3" s="1"/>
  <c r="C126" i="3"/>
  <c r="H126" i="3" s="1"/>
  <c r="C122" i="3"/>
  <c r="H122" i="3" s="1"/>
  <c r="C113" i="3"/>
  <c r="H113" i="3" s="1"/>
  <c r="C100" i="3"/>
  <c r="H100" i="3" s="1"/>
  <c r="C98" i="3"/>
  <c r="H98" i="3" s="1"/>
  <c r="C95" i="3"/>
  <c r="H95" i="3" s="1"/>
  <c r="C91" i="3"/>
  <c r="C90" i="3" s="1"/>
  <c r="C89" i="3" s="1"/>
  <c r="C27" i="3" s="1"/>
  <c r="C17" i="3" s="1"/>
  <c r="C87" i="3"/>
  <c r="H87" i="3" s="1"/>
  <c r="C85" i="3"/>
  <c r="H85" i="3" s="1"/>
  <c r="C81" i="3"/>
  <c r="C78" i="3"/>
  <c r="H78" i="3" s="1"/>
  <c r="C75" i="3"/>
  <c r="C74" i="3" s="1"/>
  <c r="H74" i="3" s="1"/>
  <c r="C71" i="3"/>
  <c r="H71" i="3" s="1"/>
  <c r="C69" i="3"/>
  <c r="H69" i="3" s="1"/>
  <c r="C63" i="3"/>
  <c r="H63" i="3" s="1"/>
  <c r="C61" i="3"/>
  <c r="H61" i="3" s="1"/>
  <c r="C52" i="3"/>
  <c r="H52" i="3" s="1"/>
  <c r="C46" i="3"/>
  <c r="H46" i="3" s="1"/>
  <c r="C31" i="3"/>
  <c r="H31" i="3" s="1"/>
  <c r="C77" i="3" l="1"/>
  <c r="H77" i="3" s="1"/>
  <c r="K13" i="3"/>
  <c r="K16" i="3"/>
  <c r="K14" i="3"/>
  <c r="K24" i="3"/>
  <c r="H206" i="3"/>
  <c r="I27" i="3"/>
  <c r="J14" i="3"/>
  <c r="J24" i="3"/>
  <c r="H20" i="3"/>
  <c r="E17" i="3"/>
  <c r="I17" i="3" s="1"/>
  <c r="H178" i="3"/>
  <c r="H91" i="3"/>
  <c r="H221" i="3"/>
  <c r="H75" i="3"/>
  <c r="J26" i="3"/>
  <c r="K26" i="3"/>
  <c r="I28" i="3"/>
  <c r="I26" i="3"/>
  <c r="I25" i="3"/>
  <c r="E13" i="3"/>
  <c r="J13" i="3" s="1"/>
  <c r="H225" i="3"/>
  <c r="H158" i="3"/>
  <c r="J25" i="3"/>
  <c r="K25" i="3"/>
  <c r="H27" i="3"/>
  <c r="G22" i="3"/>
  <c r="I20" i="3"/>
  <c r="E16" i="3"/>
  <c r="J16" i="3" s="1"/>
  <c r="H207" i="3"/>
  <c r="H90" i="3"/>
  <c r="J28" i="3"/>
  <c r="K28" i="3"/>
  <c r="H17" i="3"/>
  <c r="F22" i="3"/>
  <c r="J22" i="3" s="1"/>
  <c r="F12" i="3"/>
  <c r="H258" i="3"/>
  <c r="C84" i="3"/>
  <c r="D22" i="3"/>
  <c r="C19" i="3"/>
  <c r="H19" i="3" s="1"/>
  <c r="C30" i="3"/>
  <c r="H30" i="3" s="1"/>
  <c r="E22" i="3"/>
  <c r="D16" i="3"/>
  <c r="D14" i="3"/>
  <c r="D13" i="3"/>
  <c r="D12" i="3"/>
  <c r="I12" i="3" s="1"/>
  <c r="H256" i="3"/>
  <c r="H252" i="3"/>
  <c r="H218" i="3"/>
  <c r="I24" i="3"/>
  <c r="H211" i="3"/>
  <c r="H254" i="3"/>
  <c r="G12" i="3"/>
  <c r="H257" i="3"/>
  <c r="H253" i="3"/>
  <c r="H185" i="3"/>
  <c r="H173" i="3"/>
  <c r="H89" i="3"/>
  <c r="H81" i="3"/>
  <c r="C216" i="3"/>
  <c r="H216" i="3" s="1"/>
  <c r="C60" i="3"/>
  <c r="C142" i="3"/>
  <c r="H142" i="3" s="1"/>
  <c r="C228" i="3"/>
  <c r="H228" i="3" s="1"/>
  <c r="C112" i="3"/>
  <c r="H112" i="3" s="1"/>
  <c r="C94" i="3"/>
  <c r="H94" i="3" s="1"/>
  <c r="C160" i="3"/>
  <c r="H160" i="3" s="1"/>
  <c r="C148" i="3"/>
  <c r="C196" i="3"/>
  <c r="C236" i="3"/>
  <c r="H236" i="3" s="1"/>
  <c r="C156" i="3"/>
  <c r="H156" i="3" s="1"/>
  <c r="C73" i="3" l="1"/>
  <c r="H73" i="3" s="1"/>
  <c r="E11" i="3"/>
  <c r="I13" i="3"/>
  <c r="F11" i="3"/>
  <c r="J12" i="3"/>
  <c r="G11" i="3"/>
  <c r="K12" i="3"/>
  <c r="K22" i="3"/>
  <c r="C24" i="3"/>
  <c r="H60" i="3"/>
  <c r="C176" i="3"/>
  <c r="H176" i="3" s="1"/>
  <c r="H196" i="3"/>
  <c r="C140" i="3"/>
  <c r="H140" i="3" s="1"/>
  <c r="H148" i="3"/>
  <c r="C25" i="3"/>
  <c r="I14" i="3"/>
  <c r="D11" i="3"/>
  <c r="I11" i="3" s="1"/>
  <c r="I22" i="3"/>
  <c r="C83" i="3"/>
  <c r="H84" i="3"/>
  <c r="I16" i="3"/>
  <c r="C223" i="3"/>
  <c r="C93" i="3"/>
  <c r="C154" i="3" l="1"/>
  <c r="H154" i="3" s="1"/>
  <c r="J11" i="3"/>
  <c r="K11" i="3"/>
  <c r="C28" i="3"/>
  <c r="H93" i="3"/>
  <c r="C26" i="3"/>
  <c r="H83" i="3"/>
  <c r="C14" i="3"/>
  <c r="H14" i="3" s="1"/>
  <c r="H25" i="3"/>
  <c r="C214" i="3"/>
  <c r="H214" i="3" s="1"/>
  <c r="H223" i="3"/>
  <c r="C12" i="3"/>
  <c r="H24" i="3"/>
  <c r="H12" i="3" l="1"/>
  <c r="C22" i="3"/>
  <c r="H22" i="3" s="1"/>
  <c r="C13" i="3"/>
  <c r="H13" i="3" s="1"/>
  <c r="H28" i="3"/>
  <c r="C16" i="3"/>
  <c r="H16" i="3" s="1"/>
  <c r="H26" i="3"/>
  <c r="C11" i="3" l="1"/>
  <c r="H11" i="3" s="1"/>
</calcChain>
</file>

<file path=xl/sharedStrings.xml><?xml version="1.0" encoding="utf-8"?>
<sst xmlns="http://schemas.openxmlformats.org/spreadsheetml/2006/main" count="503" uniqueCount="483">
  <si>
    <t>2</t>
  </si>
  <si>
    <t>FUNCIONAMIENTO</t>
  </si>
  <si>
    <t>210</t>
  </si>
  <si>
    <t>FUNCIONAMIENTO - NACIÓN</t>
  </si>
  <si>
    <t>2105</t>
  </si>
  <si>
    <t>GASTOS DE PERSONAL - NACIÓN</t>
  </si>
  <si>
    <t>21051</t>
  </si>
  <si>
    <t>Servicios personales asociados a la nómina - Planta (Nación)</t>
  </si>
  <si>
    <t>2105101</t>
  </si>
  <si>
    <t>Sueldo de personal asociado a nómina</t>
  </si>
  <si>
    <t>2105102</t>
  </si>
  <si>
    <t>Bonificación por servicios prestados</t>
  </si>
  <si>
    <t>2105103</t>
  </si>
  <si>
    <t>Horas extras y recargos</t>
  </si>
  <si>
    <t>2105104</t>
  </si>
  <si>
    <t>Prima de navidad</t>
  </si>
  <si>
    <t>2105105</t>
  </si>
  <si>
    <t>Prima de servicios</t>
  </si>
  <si>
    <t>2105106</t>
  </si>
  <si>
    <t>Prima de vacaciones</t>
  </si>
  <si>
    <t>2105107</t>
  </si>
  <si>
    <t>Prima técnica docentes</t>
  </si>
  <si>
    <t>2105108</t>
  </si>
  <si>
    <t>Prima técnica administrativos</t>
  </si>
  <si>
    <t>2105109</t>
  </si>
  <si>
    <t>Subsidio de alimentación</t>
  </si>
  <si>
    <t>2105110</t>
  </si>
  <si>
    <t>Subsidio familiar</t>
  </si>
  <si>
    <t>2105111</t>
  </si>
  <si>
    <t>Auxilio de transporte</t>
  </si>
  <si>
    <t>2105114</t>
  </si>
  <si>
    <t>Bonificación para docentes administrativos</t>
  </si>
  <si>
    <t>2105116</t>
  </si>
  <si>
    <t>Comisión de estudios</t>
  </si>
  <si>
    <t>2105117</t>
  </si>
  <si>
    <t>Concurso Docente</t>
  </si>
  <si>
    <t>21052</t>
  </si>
  <si>
    <t>Contribuciones inherentes a la nómina - Planta (Nación)</t>
  </si>
  <si>
    <t>2105201</t>
  </si>
  <si>
    <t>Aportes patronales en salud</t>
  </si>
  <si>
    <t>2105202</t>
  </si>
  <si>
    <t>Aportes patronales en pensión</t>
  </si>
  <si>
    <t>2105203</t>
  </si>
  <si>
    <t>Aportes parafiscales</t>
  </si>
  <si>
    <t>2105204</t>
  </si>
  <si>
    <t>Administradora de riesgos laborales</t>
  </si>
  <si>
    <t>2105205</t>
  </si>
  <si>
    <t>Cesantías corrientes</t>
  </si>
  <si>
    <t>21054</t>
  </si>
  <si>
    <t>Servicios personales indirectos - Nación</t>
  </si>
  <si>
    <t>2105401</t>
  </si>
  <si>
    <t>Personal de apoyo con vinculación temporal</t>
  </si>
  <si>
    <t>2105402</t>
  </si>
  <si>
    <t>Docentes Ocasionales</t>
  </si>
  <si>
    <t>2105403</t>
  </si>
  <si>
    <t>Docentes Catedráticos</t>
  </si>
  <si>
    <t>2105406</t>
  </si>
  <si>
    <t>Aprendices y becarios</t>
  </si>
  <si>
    <t>2105407</t>
  </si>
  <si>
    <t>Monitores y pasantes</t>
  </si>
  <si>
    <t>2105408</t>
  </si>
  <si>
    <t>Jornales</t>
  </si>
  <si>
    <t>2105409</t>
  </si>
  <si>
    <t>Honorarios profesionales</t>
  </si>
  <si>
    <t>2106</t>
  </si>
  <si>
    <t>GASTOS GENERALES - NACIÓN</t>
  </si>
  <si>
    <t>21061</t>
  </si>
  <si>
    <t>Adquisición de bienes</t>
  </si>
  <si>
    <t>2106101</t>
  </si>
  <si>
    <t>Materiales y suministros</t>
  </si>
  <si>
    <t>21062</t>
  </si>
  <si>
    <t>Adquisición de servicios - Nación</t>
  </si>
  <si>
    <t>2106205</t>
  </si>
  <si>
    <t>Servicios públicos</t>
  </si>
  <si>
    <t>2106206</t>
  </si>
  <si>
    <t>Comunicaciones - Internet, redes y licenciamiento</t>
  </si>
  <si>
    <t>2106208</t>
  </si>
  <si>
    <t>Pasajes aereos y terrestres</t>
  </si>
  <si>
    <t>2106209</t>
  </si>
  <si>
    <t>Viáticos, desplazamientos y hospedaje</t>
  </si>
  <si>
    <t>2106212</t>
  </si>
  <si>
    <t>Seguros y pólizas</t>
  </si>
  <si>
    <t>21063</t>
  </si>
  <si>
    <t>Bienestar Institucional - Nación</t>
  </si>
  <si>
    <t>2106301</t>
  </si>
  <si>
    <t>Programas de bienestar</t>
  </si>
  <si>
    <t>21064</t>
  </si>
  <si>
    <t>Otros gastos generales - Nación</t>
  </si>
  <si>
    <t>2106402</t>
  </si>
  <si>
    <t>Prácticas académicas</t>
  </si>
  <si>
    <t>215</t>
  </si>
  <si>
    <t>FUNCIONAMINETO - RECURSOS DEL BALANCE</t>
  </si>
  <si>
    <t>2155</t>
  </si>
  <si>
    <t>GASTOS DE PERSONAL</t>
  </si>
  <si>
    <t>21551</t>
  </si>
  <si>
    <t>SERVICIOS PERSONALES ASOCIADOS A NOMINA - PLANTA RECURSOS DEL BALANCE</t>
  </si>
  <si>
    <t>2155101</t>
  </si>
  <si>
    <t>SUELDO DE PERSONAL ASOCIADOS A NOMINA</t>
  </si>
  <si>
    <t>2156</t>
  </si>
  <si>
    <t>GASTOS GENERALES - RECURSOS DEL BALANCE</t>
  </si>
  <si>
    <t>21562</t>
  </si>
  <si>
    <t>ADQUISICION DE SERVICIOS-RECURSOS DEL BALANCE</t>
  </si>
  <si>
    <t>2156210</t>
  </si>
  <si>
    <t>FINANCIACION DEL DEFICIT FINANCIERO</t>
  </si>
  <si>
    <t>2156214</t>
  </si>
  <si>
    <t>MANTENIMIENTO DE INFRAESTRUCTURA FISICA- REC. ESTAMPILLA REC. DEL BALANCE</t>
  </si>
  <si>
    <t>21563</t>
  </si>
  <si>
    <t>BIENESTAR UNIVERSITARIO - RECURSOS DEL BALANCE</t>
  </si>
  <si>
    <t>2156304</t>
  </si>
  <si>
    <t>Programas de Bienestar-  Rec de estampillas - Recursos de Balance</t>
  </si>
  <si>
    <t>250</t>
  </si>
  <si>
    <t>FUNCIONAMIENTO ESTAMPILLAS</t>
  </si>
  <si>
    <t>2506</t>
  </si>
  <si>
    <t>GASTOS GENERALES - ESTAMPILLA DEPARTAMENTAL</t>
  </si>
  <si>
    <t>25062</t>
  </si>
  <si>
    <t>Adquisición de servicios - Estampilla departamental</t>
  </si>
  <si>
    <t>2506214</t>
  </si>
  <si>
    <t>Mantenimiento de infraestructura física</t>
  </si>
  <si>
    <t>25064</t>
  </si>
  <si>
    <t>OTROS GASTOS GENERALES-ESTAMPILLA DEPARTAMENTAL</t>
  </si>
  <si>
    <t>2506412</t>
  </si>
  <si>
    <t>EXTENSION DE PROGRAMAS A LOS MUNICIPIOS</t>
  </si>
  <si>
    <t>260</t>
  </si>
  <si>
    <t>BIENESTAR ESTUDIANTIL - ESTAMPILLA LEY 1697 DE 2013</t>
  </si>
  <si>
    <t>2606</t>
  </si>
  <si>
    <t>GASTOS GENERALES - ESTAMPILLA UNAL Y OTRAS, LEY 1697 DE 2013</t>
  </si>
  <si>
    <t>26063</t>
  </si>
  <si>
    <t>Bienestar Institucional - Estampilla UNAL y otras, Ley 1697 de 2013</t>
  </si>
  <si>
    <t>2606301</t>
  </si>
  <si>
    <t>290</t>
  </si>
  <si>
    <t>FUNCIONAMIENTO - PROPIOS</t>
  </si>
  <si>
    <t>2905</t>
  </si>
  <si>
    <t>GASTOS DE PERSONAL - PROPIOS</t>
  </si>
  <si>
    <t>29051</t>
  </si>
  <si>
    <t>Servicios personales asociados a la nómina - Planta (Propios)</t>
  </si>
  <si>
    <t>2905101</t>
  </si>
  <si>
    <t>2905106</t>
  </si>
  <si>
    <t>29052</t>
  </si>
  <si>
    <t>Contribuciones inherentes a la nómina - Planta (Propios)</t>
  </si>
  <si>
    <t>2905205</t>
  </si>
  <si>
    <t>29053</t>
  </si>
  <si>
    <t>Beneficios convencionales</t>
  </si>
  <si>
    <t>2905301</t>
  </si>
  <si>
    <t>Auxilio funerario</t>
  </si>
  <si>
    <t>2905303</t>
  </si>
  <si>
    <t>Auxilio educativo</t>
  </si>
  <si>
    <t>2905304</t>
  </si>
  <si>
    <t>Auxilio de maternidad</t>
  </si>
  <si>
    <t>2905305</t>
  </si>
  <si>
    <t>Bonificación por recreación</t>
  </si>
  <si>
    <t>2905307</t>
  </si>
  <si>
    <t>Aguinaldos navideños</t>
  </si>
  <si>
    <t>2905309</t>
  </si>
  <si>
    <t>Cualificación personal administrativo</t>
  </si>
  <si>
    <t>2905310</t>
  </si>
  <si>
    <t>Fondo de vivienda (Públicos y Oficiales)</t>
  </si>
  <si>
    <t>2905311</t>
  </si>
  <si>
    <t>Bonificación por antigüedad</t>
  </si>
  <si>
    <t>2905314</t>
  </si>
  <si>
    <t>Otros beneficios convencionales</t>
  </si>
  <si>
    <t>2905315</t>
  </si>
  <si>
    <t>INCENTIVO POR VINCULACION ASISTIDA</t>
  </si>
  <si>
    <t>2905316</t>
  </si>
  <si>
    <t>BONIFICACION POR QUINQUENIO</t>
  </si>
  <si>
    <t>2906</t>
  </si>
  <si>
    <t>GASTOS GENERALES - PROPIOS</t>
  </si>
  <si>
    <t>29062</t>
  </si>
  <si>
    <t>Adquisición de servicios - Propios</t>
  </si>
  <si>
    <t>2906201</t>
  </si>
  <si>
    <t>Mantenimiento de vehículos, maquinaria y equipos</t>
  </si>
  <si>
    <t>2906202</t>
  </si>
  <si>
    <t>Combustible y serviteca</t>
  </si>
  <si>
    <t>2906203</t>
  </si>
  <si>
    <t>Servicio de vigilancia privada</t>
  </si>
  <si>
    <t>2906204</t>
  </si>
  <si>
    <t>Servicio de aseo y mantenimiento</t>
  </si>
  <si>
    <t>2906207</t>
  </si>
  <si>
    <t>Arrendamientos</t>
  </si>
  <si>
    <t>2906210</t>
  </si>
  <si>
    <t>Impresos y publicaciones</t>
  </si>
  <si>
    <t>2906211</t>
  </si>
  <si>
    <t>Comunicaciones y transporte de archivo</t>
  </si>
  <si>
    <t>2906212</t>
  </si>
  <si>
    <t>29063</t>
  </si>
  <si>
    <t>Bienestar Institucional - Propios</t>
  </si>
  <si>
    <t>2906301</t>
  </si>
  <si>
    <t>2906302</t>
  </si>
  <si>
    <t>Plan padrino</t>
  </si>
  <si>
    <t>2906303</t>
  </si>
  <si>
    <t>Bienestar Laboral</t>
  </si>
  <si>
    <t>29064</t>
  </si>
  <si>
    <t>Otros gastos generales - Propios</t>
  </si>
  <si>
    <t>2906401</t>
  </si>
  <si>
    <t>Impuestos y multas</t>
  </si>
  <si>
    <t>2906404</t>
  </si>
  <si>
    <t>Afiliaciones, suscripciones y aportes</t>
  </si>
  <si>
    <t>2906405</t>
  </si>
  <si>
    <t>Servicios financieros</t>
  </si>
  <si>
    <t>2906407</t>
  </si>
  <si>
    <t>Sentencias y conciliaciones</t>
  </si>
  <si>
    <t>2906408</t>
  </si>
  <si>
    <t>Funcionamiento del consejo superior</t>
  </si>
  <si>
    <t>2906409</t>
  </si>
  <si>
    <t>Otros gastos generales no clasificados</t>
  </si>
  <si>
    <t>2906413</t>
  </si>
  <si>
    <t>PROYECTOS EXCEDENTES DE COOPERATIVAS</t>
  </si>
  <si>
    <t>2906415</t>
  </si>
  <si>
    <t>CAPACITACION DOCENTE</t>
  </si>
  <si>
    <t>29065</t>
  </si>
  <si>
    <t>Mantenimiento y Mejoramiento del SIGEC</t>
  </si>
  <si>
    <t>2906501</t>
  </si>
  <si>
    <t>ACREDITACION INSTITUCIONAL</t>
  </si>
  <si>
    <t>2906502</t>
  </si>
  <si>
    <t>GESTION DE CALIDAD</t>
  </si>
  <si>
    <t>2906503</t>
  </si>
  <si>
    <t>SALUD Y SEGURIDAD EN EL TRABAJO</t>
  </si>
  <si>
    <t>3</t>
  </si>
  <si>
    <t>TRANSFERENCIAS</t>
  </si>
  <si>
    <t>310</t>
  </si>
  <si>
    <t>TRANSFERENCIAS-NACION</t>
  </si>
  <si>
    <t>3101</t>
  </si>
  <si>
    <t>PASIVO PENSIONAL</t>
  </si>
  <si>
    <t>310101</t>
  </si>
  <si>
    <t>Pensionados docentes y no docentes</t>
  </si>
  <si>
    <t>310103</t>
  </si>
  <si>
    <t>CONCURRENCIAS DOCENTES Y NO DOCENTES</t>
  </si>
  <si>
    <t>3102</t>
  </si>
  <si>
    <t>TRANSFERENCIAS SECTOR PUBLICO</t>
  </si>
  <si>
    <t>310201</t>
  </si>
  <si>
    <t>Contraloría Tranferencia Sector Público</t>
  </si>
  <si>
    <t>315</t>
  </si>
  <si>
    <t>3151</t>
  </si>
  <si>
    <t>PASIVO PENSIONAL - RECURSOS DEL BALANCE</t>
  </si>
  <si>
    <t>315103</t>
  </si>
  <si>
    <t>Pensionados Docentes y no Docentes-Rec nación- Rec. Balance</t>
  </si>
  <si>
    <t>3152</t>
  </si>
  <si>
    <t>TRANSFERENCIA SECTOR PUBLICO</t>
  </si>
  <si>
    <t>315203</t>
  </si>
  <si>
    <t>CONTRALORIA TRANSFERENCIA SECTOR PUBLICO</t>
  </si>
  <si>
    <t>4</t>
  </si>
  <si>
    <t>INVERSIÓN</t>
  </si>
  <si>
    <t>410</t>
  </si>
  <si>
    <t>INVERSIÓN RECURSOS-NACIÓN</t>
  </si>
  <si>
    <t>4103</t>
  </si>
  <si>
    <t>Plan de inversión</t>
  </si>
  <si>
    <t>41031</t>
  </si>
  <si>
    <t>Recursos para inversión</t>
  </si>
  <si>
    <t>4103101</t>
  </si>
  <si>
    <t>Inversión Institucional</t>
  </si>
  <si>
    <t>4104</t>
  </si>
  <si>
    <t>Fondo de Investigación - Nación</t>
  </si>
  <si>
    <t>41041</t>
  </si>
  <si>
    <t>Recursos actividades de investigación</t>
  </si>
  <si>
    <t>4104101</t>
  </si>
  <si>
    <t>Asistencia a eventos científicos</t>
  </si>
  <si>
    <t>4104102</t>
  </si>
  <si>
    <t>Realización de eventos científicos</t>
  </si>
  <si>
    <t>4104103</t>
  </si>
  <si>
    <t>Edición y publicación científica</t>
  </si>
  <si>
    <t>4104104</t>
  </si>
  <si>
    <t>Jóvenes investigadores y semilleros de investigación</t>
  </si>
  <si>
    <t>4104105</t>
  </si>
  <si>
    <t>Bases de datos y plataformas de investigación</t>
  </si>
  <si>
    <t>4104106</t>
  </si>
  <si>
    <t>Movilidad estudiantil nacional e internacional</t>
  </si>
  <si>
    <t>4104108</t>
  </si>
  <si>
    <t>Intercambio científico</t>
  </si>
  <si>
    <t>4104109</t>
  </si>
  <si>
    <t>GESTION DE INVESTIGACION</t>
  </si>
  <si>
    <t>41042</t>
  </si>
  <si>
    <t>FONDO DE INVESTIGACION-NACION</t>
  </si>
  <si>
    <t>4104201</t>
  </si>
  <si>
    <t>PROYECTOS DE INVESTIGACION</t>
  </si>
  <si>
    <t>4105</t>
  </si>
  <si>
    <t>Fondo de Extensión</t>
  </si>
  <si>
    <t>41052</t>
  </si>
  <si>
    <t>Extensión de facultades</t>
  </si>
  <si>
    <t>4105201</t>
  </si>
  <si>
    <t>Financiación de proyectos de extensión</t>
  </si>
  <si>
    <t>4105202</t>
  </si>
  <si>
    <t>Apoyo a gestión de extensión</t>
  </si>
  <si>
    <t>415</t>
  </si>
  <si>
    <t>INVERSIÓN - RECURSOS DEL BALANCE</t>
  </si>
  <si>
    <t>4153</t>
  </si>
  <si>
    <t>PLAN DE INVERSION - RECURSOS DEL BALANCE</t>
  </si>
  <si>
    <t>41531</t>
  </si>
  <si>
    <t>RECURSOS PARA INVERSION - RECURSOS DEL BALANCE</t>
  </si>
  <si>
    <t>4153104</t>
  </si>
  <si>
    <t>Inversión Institucional-Rec. Nacion-Recursos de Balance</t>
  </si>
  <si>
    <t>4153105</t>
  </si>
  <si>
    <t>MANTENIMIENTO Y/O AMPLIACIÓN DE LA INFRAESTRUCTURA FISICA Y/O TECNOLOGICA-REC ESTAMPILLAS-RECURSOS DE BALANCE</t>
  </si>
  <si>
    <t>4153106</t>
  </si>
  <si>
    <t>EXTENSIÓN DE LOS PROGRAMAS A LOS MUNICIPIOS - REC ESTAMPILLAS-RECURSOS DE BALANCE</t>
  </si>
  <si>
    <t>4153107</t>
  </si>
  <si>
    <t>Proyectos de inversión- recursos CREE Ley 1607 de 2012-Recursos de Balance</t>
  </si>
  <si>
    <t>4153108</t>
  </si>
  <si>
    <t>RECURSOS PARA PROYECTOS Y CONVENIOS DE INVESTIGACIÓN - CREE</t>
  </si>
  <si>
    <t>4154</t>
  </si>
  <si>
    <t>FONDO DE INVESTIGACIÓN - NACIÓN-RECURSOS DE BALANCE</t>
  </si>
  <si>
    <t>41541</t>
  </si>
  <si>
    <t>RECURSOS ACTIVIDADES DE INVESTIGACIÓN</t>
  </si>
  <si>
    <t>4154101</t>
  </si>
  <si>
    <t>ASISTENCIA  A EVENTOS CIENTIFICOS</t>
  </si>
  <si>
    <t>4154102</t>
  </si>
  <si>
    <t>REALIZACION DE EVENTOS CIENTIFICOS</t>
  </si>
  <si>
    <t>4154103</t>
  </si>
  <si>
    <t>EDICION Y PUBLICACION CIENTIFICA</t>
  </si>
  <si>
    <t>4154104</t>
  </si>
  <si>
    <t>JOVENES INVESTIGADORES Y SEMILLEROS DE INVESTIGACION</t>
  </si>
  <si>
    <t>4154105</t>
  </si>
  <si>
    <t>BASES DE DATOS Y PLATAFORMA DE INVESTIGACIÓN</t>
  </si>
  <si>
    <t>4154106</t>
  </si>
  <si>
    <t>MOVILIDAD ESTUDIANTIL NACIONAL E INTERNACIONAL</t>
  </si>
  <si>
    <t>4154107</t>
  </si>
  <si>
    <t>INTERCAMBIO CIENTIFICO</t>
  </si>
  <si>
    <t>4154108</t>
  </si>
  <si>
    <t>GESTION DE INVESTIGACIÓN</t>
  </si>
  <si>
    <t>41542</t>
  </si>
  <si>
    <t>PROYECTOS Y CONVENIOS DE INVESTIGACION - REC. DEL BALANCE</t>
  </si>
  <si>
    <t>41544</t>
  </si>
  <si>
    <t>FONDO DE INVESTIGACION RECURSOS DEL BALANCE</t>
  </si>
  <si>
    <t>4155</t>
  </si>
  <si>
    <t>Fondo de Extensión-Rec. Del Balance</t>
  </si>
  <si>
    <t>41551</t>
  </si>
  <si>
    <t>PROYECTOS DE EXTENSION - RECURSOS NACION - VIGENCIAS ANTERIORES</t>
  </si>
  <si>
    <t>4155108</t>
  </si>
  <si>
    <t>PEFCB-01-18</t>
  </si>
  <si>
    <t>4155109</t>
  </si>
  <si>
    <t>APOYO A GESTION DE EXTENSION</t>
  </si>
  <si>
    <t>41552</t>
  </si>
  <si>
    <t>CONSULTORIA Y CONVENIOS - RECURSOS PROPIOS - VIGENCIAS ANTERIORES</t>
  </si>
  <si>
    <t>41554</t>
  </si>
  <si>
    <t>RECURSOS DEL BALANCE CONSULTORIA Y CONVENIOS - RECURSOS PROPIOS</t>
  </si>
  <si>
    <t>41557</t>
  </si>
  <si>
    <t>PROYECTOS DE INVESTIGACIÓN - ESTAMPILLAS -RECURSOS DE BALANCE- VIG. ANTERIORES</t>
  </si>
  <si>
    <t>41558</t>
  </si>
  <si>
    <t>APOYO A LA GESTION DE EXTENSION</t>
  </si>
  <si>
    <t>4155801</t>
  </si>
  <si>
    <t>450</t>
  </si>
  <si>
    <t>INVERSIÓN - ESTAMPILLA DEPARTAMENTAL</t>
  </si>
  <si>
    <t>4503</t>
  </si>
  <si>
    <t>45031</t>
  </si>
  <si>
    <t>4503102</t>
  </si>
  <si>
    <t>Mantenimiento y/o ampliación de la infraestructura física y/o tecnológica</t>
  </si>
  <si>
    <t>4503103</t>
  </si>
  <si>
    <t>Extensión de programas a los municipios</t>
  </si>
  <si>
    <t>490</t>
  </si>
  <si>
    <t>INVERSIÓN RECURSOS-PROPIOS</t>
  </si>
  <si>
    <t>4905</t>
  </si>
  <si>
    <t>FONDO DE EXTENSION</t>
  </si>
  <si>
    <t>49051</t>
  </si>
  <si>
    <t>CONSULTORIAS Y CONVENIOS - RECURSOS PROPIOS</t>
  </si>
  <si>
    <t>5</t>
  </si>
  <si>
    <t>PRODUCCIÓN Y COMERCIALIZACIÓN DE BIENES Y SERVICIOS</t>
  </si>
  <si>
    <t>515</t>
  </si>
  <si>
    <t>PRODUCCION Y COMERCIALIZACION DE BIENES Y SERVICIOS - REC. DEL BALANCE</t>
  </si>
  <si>
    <t>5152</t>
  </si>
  <si>
    <t>FORMACION AVANZADA - REC. DEL BALANCE</t>
  </si>
  <si>
    <t>51521</t>
  </si>
  <si>
    <t>POSTGRADOS - REC DEL BALANCE</t>
  </si>
  <si>
    <t>5152102</t>
  </si>
  <si>
    <t>PROGRAMA SUE</t>
  </si>
  <si>
    <t>5153</t>
  </si>
  <si>
    <t>SERVICIOS DE EXTENSION</t>
  </si>
  <si>
    <t>51531</t>
  </si>
  <si>
    <t>SERVICIOS TECNOLOGICOS</t>
  </si>
  <si>
    <t>5153102</t>
  </si>
  <si>
    <t>IRAGUA</t>
  </si>
  <si>
    <t>590</t>
  </si>
  <si>
    <t>PRODUCCIÓN Y COMERCIALIZACIÓN DE BIENES Y SERVICIOS-PROPIOS</t>
  </si>
  <si>
    <t>5901</t>
  </si>
  <si>
    <t>FONDOS ESPECIALES</t>
  </si>
  <si>
    <t>59011</t>
  </si>
  <si>
    <t>UNIDAD ADMINISTRATIVA ESPECIAL DE SALUD</t>
  </si>
  <si>
    <t>5901101</t>
  </si>
  <si>
    <t>Servicios de Salud</t>
  </si>
  <si>
    <t>5901102</t>
  </si>
  <si>
    <t>FONDO DE CONTINGENCIAS</t>
  </si>
  <si>
    <t>5902</t>
  </si>
  <si>
    <t>FORMACION AVANZADA</t>
  </si>
  <si>
    <t>59021</t>
  </si>
  <si>
    <t>POSTGRADOS</t>
  </si>
  <si>
    <t>5902101</t>
  </si>
  <si>
    <t>Programas Propios</t>
  </si>
  <si>
    <t>5902102</t>
  </si>
  <si>
    <t>Programas SUE</t>
  </si>
  <si>
    <t>59022</t>
  </si>
  <si>
    <t>EDUCACIÓN CONTINUADA</t>
  </si>
  <si>
    <t>5902201</t>
  </si>
  <si>
    <t>Centro de Idiomas</t>
  </si>
  <si>
    <t>5902204</t>
  </si>
  <si>
    <t>Diplomados</t>
  </si>
  <si>
    <t>5902205</t>
  </si>
  <si>
    <t>CURSOS, SEMINARIOS Y OTROS</t>
  </si>
  <si>
    <t>5903</t>
  </si>
  <si>
    <t>SERVICOS DE EXTENSIÓN</t>
  </si>
  <si>
    <t>59031</t>
  </si>
  <si>
    <t>SERVICOS TECNOLÓGICOS</t>
  </si>
  <si>
    <t>5903102</t>
  </si>
  <si>
    <t>5903103</t>
  </si>
  <si>
    <t>CINPIC</t>
  </si>
  <si>
    <t>5903104</t>
  </si>
  <si>
    <t>Laboratorio de suelos</t>
  </si>
  <si>
    <t>5903105</t>
  </si>
  <si>
    <t>Laboratorio de aguas</t>
  </si>
  <si>
    <t>5903109</t>
  </si>
  <si>
    <t>Otros laboratorios</t>
  </si>
  <si>
    <t>5903110</t>
  </si>
  <si>
    <t>Planta Piloto</t>
  </si>
  <si>
    <t>59032</t>
  </si>
  <si>
    <t>OTROS PROYECTOS PRODUCTIVOS - PROPIOS</t>
  </si>
  <si>
    <t>5903201</t>
  </si>
  <si>
    <t>Agrícolas</t>
  </si>
  <si>
    <t>5903202</t>
  </si>
  <si>
    <t>Pecuarios</t>
  </si>
  <si>
    <t>5903203</t>
  </si>
  <si>
    <t>Deportivos</t>
  </si>
  <si>
    <t>5903204</t>
  </si>
  <si>
    <t>Tienda universitaria</t>
  </si>
  <si>
    <t>8</t>
  </si>
  <si>
    <t>SERVICIO DE LA DEUDA</t>
  </si>
  <si>
    <t>890</t>
  </si>
  <si>
    <t>8901</t>
  </si>
  <si>
    <t>CREDITOS INTERNOS</t>
  </si>
  <si>
    <t>89011</t>
  </si>
  <si>
    <t>RECURSOS PARA PAGO DE CREDITOS INTERNOS</t>
  </si>
  <si>
    <t>8901101</t>
  </si>
  <si>
    <t>AMORTIZACION A CAPITAL E INTERESES</t>
  </si>
  <si>
    <t>940</t>
  </si>
  <si>
    <t>SISTEMA GENERAL DE REGALIAS</t>
  </si>
  <si>
    <t>9401</t>
  </si>
  <si>
    <t>INGRESOS RECURSOS REGALIAS</t>
  </si>
  <si>
    <t>94011</t>
  </si>
  <si>
    <t>RECURSOS SISTEMA GENERAL DE REGALIAS</t>
  </si>
  <si>
    <t>9401101</t>
  </si>
  <si>
    <t>PROYECTO FORMACIÓN TALENTO HUMANO BPIN 201900010032</t>
  </si>
  <si>
    <t>9401102</t>
  </si>
  <si>
    <t>CONSTRUCCION,CULMINACIÓN Y DOTACIÓN DEL  LAB INTEGRALES  DE LA FACIBAS COD BPIN 2019000020063</t>
  </si>
  <si>
    <t>UNIVERSIDAD DE CORDOBA</t>
  </si>
  <si>
    <t>NIT. 8910880031-3</t>
  </si>
  <si>
    <t>OFICINA DE ASUNTOS FINANCIEROS</t>
  </si>
  <si>
    <t>SECCION DE PRESUPUESTO</t>
  </si>
  <si>
    <t xml:space="preserve">   INFORME DE EJECUCION PRESUPUESTAL DE GASTOS ACUMULADOS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</si>
  <si>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</si>
  <si>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</si>
  <si>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</si>
  <si>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</si>
  <si>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</si>
  <si>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</si>
  <si>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</si>
  <si>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</si>
  <si>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CDP/  APROPI</t>
  </si>
  <si>
    <t>COMP/CDP</t>
  </si>
  <si>
    <t>OBLIG/COM</t>
  </si>
  <si>
    <t>PAGOS/OBLIG</t>
  </si>
  <si>
    <t>4/3</t>
  </si>
  <si>
    <t>5/4</t>
  </si>
  <si>
    <t>6/5</t>
  </si>
  <si>
    <t>7/6</t>
  </si>
  <si>
    <t>TOTAL A+B+C+D+E+F+G+H+I</t>
  </si>
  <si>
    <t>A</t>
  </si>
  <si>
    <t>TOTAL NACION  (10)</t>
  </si>
  <si>
    <t>B</t>
  </si>
  <si>
    <t>TOTAL PROPIOS  (90)</t>
  </si>
  <si>
    <t>C</t>
  </si>
  <si>
    <t>TOTAL RECURSOS DEL BALANCE (15)</t>
  </si>
  <si>
    <t>D</t>
  </si>
  <si>
    <t>TOTAL FONDO DE INVESTIGACION (25)</t>
  </si>
  <si>
    <t>E</t>
  </si>
  <si>
    <t>TOTAL RECURSOS DE ESTAMPILLA DPTAL (50)</t>
  </si>
  <si>
    <t>F</t>
  </si>
  <si>
    <t>TOTAL RECURSOS DE ESTAMPILLA NACIONAL(60)</t>
  </si>
  <si>
    <t>G</t>
  </si>
  <si>
    <t>TOTAL RECURSOS CREE (70)</t>
  </si>
  <si>
    <t>H</t>
  </si>
  <si>
    <t>SERVICIO DE LA DEUDA (890)</t>
  </si>
  <si>
    <t>I</t>
  </si>
  <si>
    <t>SISTEMA GENERAL DE REGALIAS (940)</t>
  </si>
  <si>
    <t xml:space="preserve">                        DEL 01 DE ENERO AL 31 DE MAYO DE 2020</t>
  </si>
  <si>
    <t>ANDRES MENDOZA VERGARA</t>
  </si>
  <si>
    <t>Profesional Especializado Division de Asuntos Financieros - Seccion Presupuesto</t>
  </si>
  <si>
    <t xml:space="preserve">Esta información se publica atendiendo a la Ley 1712 de 2014, "Por medio de la cual se Crea la ley de Transparencia y del derecho de acceso </t>
  </si>
  <si>
    <t>a la Información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</si>
</sst>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3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9" tint="-0.249977111117893"/>
      <name val="ARIAL"/>
      <family val="2"/>
    </font>
    <font>
      <b/>
      <u val="double"/>
      <sz val="8"/>
      <name val="Arial"/>
      <family val="2"/>
    </font>
    <font>
      <b/>
      <u val="double"/>
      <sz val="8"/>
      <color rgb="FF000000"/>
      <name val="Arial"/>
      <family val="2"/>
    </font>
    <font>
      <sz val="8"/>
      <color rgb="FF000000"/>
      <name val="ARIAL"/>
      <family val="2"/>
    </font>
    <font>
      <b/>
      <u/>
      <sz val="8"/>
      <name val="ARIAL"/>
      <family val="2"/>
    </font>
    <font>
      <sz val="8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2" fillId="0" borderId="1" xfId="1" applyFont="1" applyFill="1" applyBorder="1"/>
    <xf numFmtId="0" fontId="2" fillId="0" borderId="4" xfId="1" applyFont="1" applyFill="1" applyBorder="1"/>
    <xf numFmtId="10" fontId="3" fillId="0" borderId="13" xfId="1" applyNumberFormat="1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2" fontId="3" fillId="0" borderId="13" xfId="1" applyNumberFormat="1" applyFont="1" applyFill="1" applyBorder="1" applyAlignment="1">
      <alignment horizontal="center" vertical="center" wrapText="1"/>
    </xf>
    <xf numFmtId="4" fontId="3" fillId="0" borderId="14" xfId="1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10" fillId="0" borderId="4" xfId="0" applyFont="1" applyFill="1" applyBorder="1"/>
    <xf numFmtId="0" fontId="10" fillId="0" borderId="0" xfId="0" applyFont="1" applyFill="1" applyBorder="1" applyAlignment="1">
      <alignment wrapText="1"/>
    </xf>
    <xf numFmtId="0" fontId="8" fillId="0" borderId="0" xfId="0" applyFont="1" applyBorder="1" applyAlignment="1">
      <alignment wrapText="1"/>
    </xf>
    <xf numFmtId="0" fontId="12" fillId="0" borderId="4" xfId="0" applyFont="1" applyBorder="1"/>
    <xf numFmtId="0" fontId="10" fillId="0" borderId="0" xfId="0" applyFont="1" applyFill="1" applyBorder="1"/>
    <xf numFmtId="0" fontId="8" fillId="0" borderId="0" xfId="0" applyFont="1" applyBorder="1"/>
    <xf numFmtId="0" fontId="8" fillId="0" borderId="4" xfId="0" applyFont="1" applyFill="1" applyBorder="1"/>
    <xf numFmtId="0" fontId="8" fillId="0" borderId="4" xfId="0" applyFont="1" applyBorder="1"/>
    <xf numFmtId="0" fontId="3" fillId="0" borderId="13" xfId="1" applyFont="1" applyFill="1" applyBorder="1" applyAlignment="1">
      <alignment horizontal="center" vertical="top" wrapText="1"/>
    </xf>
    <xf numFmtId="49" fontId="3" fillId="0" borderId="13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center" vertical="top" wrapText="1"/>
    </xf>
    <xf numFmtId="3" fontId="3" fillId="0" borderId="2" xfId="1" applyNumberFormat="1" applyFont="1" applyFill="1" applyBorder="1" applyAlignment="1">
      <alignment horizontal="center" vertical="top" wrapText="1"/>
    </xf>
    <xf numFmtId="49" fontId="3" fillId="0" borderId="2" xfId="1" applyNumberFormat="1" applyFont="1" applyFill="1" applyBorder="1" applyAlignment="1">
      <alignment horizontal="center" vertical="top" wrapText="1"/>
    </xf>
    <xf numFmtId="49" fontId="3" fillId="0" borderId="3" xfId="1" applyNumberFormat="1" applyFont="1" applyFill="1" applyBorder="1" applyAlignment="1">
      <alignment horizontal="center" vertical="top" wrapText="1"/>
    </xf>
    <xf numFmtId="3" fontId="7" fillId="0" borderId="0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3" fontId="6" fillId="0" borderId="7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2" fontId="6" fillId="0" borderId="8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 wrapText="1"/>
    </xf>
    <xf numFmtId="3" fontId="9" fillId="0" borderId="2" xfId="0" applyNumberFormat="1" applyFont="1" applyBorder="1" applyAlignment="1">
      <alignment vertical="center"/>
    </xf>
    <xf numFmtId="2" fontId="9" fillId="0" borderId="2" xfId="0" applyNumberFormat="1" applyFont="1" applyBorder="1" applyAlignment="1">
      <alignment vertical="center"/>
    </xf>
    <xf numFmtId="2" fontId="9" fillId="0" borderId="3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3" fontId="9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2" fontId="9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2" fontId="6" fillId="0" borderId="2" xfId="0" applyNumberFormat="1" applyFont="1" applyBorder="1" applyAlignment="1">
      <alignment vertical="center"/>
    </xf>
    <xf numFmtId="2" fontId="6" fillId="0" borderId="3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2" fontId="6" fillId="0" borderId="5" xfId="0" applyNumberFormat="1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3" fontId="9" fillId="0" borderId="7" xfId="0" applyNumberFormat="1" applyFont="1" applyBorder="1" applyAlignment="1">
      <alignment vertical="center"/>
    </xf>
    <xf numFmtId="2" fontId="9" fillId="0" borderId="7" xfId="0" applyNumberFormat="1" applyFont="1" applyBorder="1" applyAlignment="1">
      <alignment vertical="center"/>
    </xf>
    <xf numFmtId="2" fontId="9" fillId="0" borderId="8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/>
    </xf>
    <xf numFmtId="2" fontId="8" fillId="0" borderId="2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8" fillId="0" borderId="5" xfId="0" applyFont="1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8" fillId="0" borderId="6" xfId="0" applyFont="1" applyBorder="1"/>
    <xf numFmtId="0" fontId="8" fillId="0" borderId="7" xfId="0" applyFont="1" applyBorder="1"/>
    <xf numFmtId="0" fontId="3" fillId="0" borderId="2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wrapText="1"/>
    </xf>
    <xf numFmtId="3" fontId="11" fillId="0" borderId="0" xfId="0" applyNumberFormat="1" applyFont="1" applyFill="1" applyBorder="1" applyAlignment="1">
      <alignment horizontal="center" vertical="top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3" fontId="3" fillId="0" borderId="10" xfId="1" applyNumberFormat="1" applyFont="1" applyFill="1" applyBorder="1" applyAlignment="1">
      <alignment horizontal="center" vertical="top" wrapText="1"/>
    </xf>
    <xf numFmtId="3" fontId="3" fillId="0" borderId="11" xfId="1" applyNumberFormat="1" applyFont="1" applyFill="1" applyBorder="1" applyAlignment="1">
      <alignment horizontal="center" vertical="top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30926</xdr:colOff>
      <xdr:row>0</xdr:row>
      <xdr:rowOff>0</xdr:rowOff>
    </xdr:from>
    <xdr:to>
      <xdr:col>10</xdr:col>
      <xdr:colOff>27091</xdr:colOff>
      <xdr:row>5</xdr:row>
      <xdr:rowOff>142256</xdr:rowOff>
    </xdr:to>
    <xdr:pic>
      <xdr:nvPicPr>
        <xdr:cNvPr id="4" name="3 Imagen" descr="logAcreditacion20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501" y="0"/>
          <a:ext cx="805790" cy="856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30925</xdr:rowOff>
    </xdr:from>
    <xdr:to>
      <xdr:col>1</xdr:col>
      <xdr:colOff>760763</xdr:colOff>
      <xdr:row>5</xdr:row>
      <xdr:rowOff>129886</xdr:rowOff>
    </xdr:to>
    <xdr:pic>
      <xdr:nvPicPr>
        <xdr:cNvPr id="5" name="4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25"/>
          <a:ext cx="760763" cy="813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7"/>
  <sheetViews>
    <sheetView tabSelected="1" zoomScale="120" zoomScaleNormal="120" workbookViewId="0">
      <selection activeCell="M21" sqref="M21"/>
    </sheetView>
  </sheetViews>
  <sheetFormatPr baseColWidth="10" defaultColWidth="16" defaultRowHeight="12.75" x14ac:dyDescent="0.2"/>
  <cols>
    <col min="1" max="1" width="9.140625" customWidth="1"/>
    <col min="2" max="2" width="23.85546875" customWidth="1"/>
    <col min="3" max="4" width="12.7109375" customWidth="1"/>
    <col min="5" max="5" width="13" customWidth="1"/>
    <col min="6" max="6" width="13.42578125" customWidth="1"/>
    <col min="7" max="7" width="12.7109375" customWidth="1"/>
    <col min="8" max="9" width="5.7109375" customWidth="1"/>
    <col min="10" max="11" width="6.42578125" customWidth="1"/>
  </cols>
  <sheetData>
    <row r="1" spans="1:11" x14ac:dyDescent="0.2">
      <c r="A1" s="1"/>
      <c r="B1" s="87" t="s">
        <v>438</v>
      </c>
      <c r="C1" s="87"/>
      <c r="D1" s="87"/>
      <c r="E1" s="87"/>
      <c r="F1" s="87"/>
      <c r="G1" s="87"/>
      <c r="H1" s="87"/>
      <c r="I1" s="87"/>
      <c r="J1" s="88"/>
      <c r="K1" s="89"/>
    </row>
    <row r="2" spans="1:11" x14ac:dyDescent="0.2">
      <c r="A2" s="2"/>
      <c r="B2" s="94" t="s">
        <v>439</v>
      </c>
      <c r="C2" s="94"/>
      <c r="D2" s="94"/>
      <c r="E2" s="94"/>
      <c r="F2" s="94"/>
      <c r="G2" s="94"/>
      <c r="H2" s="94"/>
      <c r="I2" s="94"/>
      <c r="J2" s="90"/>
      <c r="K2" s="91"/>
    </row>
    <row r="3" spans="1:11" x14ac:dyDescent="0.2">
      <c r="A3" s="2"/>
      <c r="B3" s="94" t="s">
        <v>440</v>
      </c>
      <c r="C3" s="94"/>
      <c r="D3" s="94"/>
      <c r="E3" s="94"/>
      <c r="F3" s="94"/>
      <c r="G3" s="94"/>
      <c r="H3" s="94"/>
      <c r="I3" s="94"/>
      <c r="J3" s="90"/>
      <c r="K3" s="91"/>
    </row>
    <row r="4" spans="1:11" x14ac:dyDescent="0.2">
      <c r="A4" s="2"/>
      <c r="B4" s="94" t="s">
        <v>441</v>
      </c>
      <c r="C4" s="94"/>
      <c r="D4" s="94"/>
      <c r="E4" s="94"/>
      <c r="F4" s="94"/>
      <c r="G4" s="94"/>
      <c r="H4" s="94"/>
      <c r="I4" s="94"/>
      <c r="J4" s="90"/>
      <c r="K4" s="91"/>
    </row>
    <row r="5" spans="1:11" x14ac:dyDescent="0.2">
      <c r="A5" s="2"/>
      <c r="B5" s="94" t="s">
        <v>442</v>
      </c>
      <c r="C5" s="94"/>
      <c r="D5" s="94"/>
      <c r="E5" s="94"/>
      <c r="F5" s="94"/>
      <c r="G5" s="94"/>
      <c r="H5" s="94"/>
      <c r="I5" s="94"/>
      <c r="J5" s="90"/>
      <c r="K5" s="91"/>
    </row>
    <row r="6" spans="1:11" ht="13.5" thickBot="1" x14ac:dyDescent="0.25">
      <c r="A6" s="95" t="s">
        <v>478</v>
      </c>
      <c r="B6" s="96"/>
      <c r="C6" s="96"/>
      <c r="D6" s="96"/>
      <c r="E6" s="96"/>
      <c r="F6" s="96"/>
      <c r="G6" s="96"/>
      <c r="H6" s="96"/>
      <c r="I6" s="96"/>
      <c r="J6" s="92"/>
      <c r="K6" s="93"/>
    </row>
    <row r="7" spans="1:11" ht="12.75" customHeight="1" x14ac:dyDescent="0.2">
      <c r="A7" s="103" t="s">
        <v>443</v>
      </c>
      <c r="B7" s="99" t="s">
        <v>444</v>
      </c>
      <c r="C7" s="99" t="s">
        <v>445</v>
      </c>
      <c r="D7" s="99" t="s">
        <v>446</v>
      </c>
      <c r="E7" s="99" t="s">
        <v>447</v>
      </c>
      <c r="F7" s="99" t="s">
        <v>448</v>
      </c>
      <c r="G7" s="99" t="s">
        <v>449</v>
      </c>
      <c r="H7" s="101" t="s">
        <v>450</v>
      </c>
      <c r="I7" s="101"/>
      <c r="J7" s="101"/>
      <c r="K7" s="102"/>
    </row>
    <row r="8" spans="1:11" ht="21" customHeight="1" x14ac:dyDescent="0.2">
      <c r="A8" s="104"/>
      <c r="B8" s="100"/>
      <c r="C8" s="100"/>
      <c r="D8" s="100"/>
      <c r="E8" s="100"/>
      <c r="F8" s="100"/>
      <c r="G8" s="100"/>
      <c r="H8" s="3" t="s">
        <v>451</v>
      </c>
      <c r="I8" s="4" t="s">
        <v>452</v>
      </c>
      <c r="J8" s="5" t="s">
        <v>453</v>
      </c>
      <c r="K8" s="6" t="s">
        <v>454</v>
      </c>
    </row>
    <row r="9" spans="1:11" ht="13.5" thickBot="1" x14ac:dyDescent="0.25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1" t="s">
        <v>455</v>
      </c>
      <c r="I9" s="21" t="s">
        <v>456</v>
      </c>
      <c r="J9" s="21" t="s">
        <v>457</v>
      </c>
      <c r="K9" s="21" t="s">
        <v>458</v>
      </c>
    </row>
    <row r="10" spans="1:11" x14ac:dyDescent="0.2">
      <c r="A10" s="22"/>
      <c r="B10" s="23"/>
      <c r="C10" s="24"/>
      <c r="D10" s="23"/>
      <c r="E10" s="23"/>
      <c r="F10" s="23"/>
      <c r="G10" s="23"/>
      <c r="H10" s="25"/>
      <c r="I10" s="25"/>
      <c r="J10" s="25"/>
      <c r="K10" s="26"/>
    </row>
    <row r="11" spans="1:11" x14ac:dyDescent="0.2">
      <c r="A11" s="7"/>
      <c r="B11" s="8" t="s">
        <v>459</v>
      </c>
      <c r="C11" s="27">
        <f>C12+C13+C14+C15+C16+C17+C18+C19+C20</f>
        <v>264794603840</v>
      </c>
      <c r="D11" s="27">
        <f t="shared" ref="D11:G11" si="0">D12+D13+D14+D15+D16+D17+D18+D19+D20</f>
        <v>120315952902</v>
      </c>
      <c r="E11" s="27">
        <f t="shared" si="0"/>
        <v>91058127963</v>
      </c>
      <c r="F11" s="27">
        <f t="shared" si="0"/>
        <v>74336999701</v>
      </c>
      <c r="G11" s="27">
        <f t="shared" si="0"/>
        <v>72851221482</v>
      </c>
      <c r="H11" s="27">
        <f>D11/C11*100</f>
        <v>45.437464040883526</v>
      </c>
      <c r="I11" s="28">
        <f>E11/D11*100</f>
        <v>75.682505741502837</v>
      </c>
      <c r="J11" s="28">
        <f>F11/E11*100</f>
        <v>81.636863577083034</v>
      </c>
      <c r="K11" s="29">
        <f>G11/F11*100</f>
        <v>98.001293803925194</v>
      </c>
    </row>
    <row r="12" spans="1:11" x14ac:dyDescent="0.2">
      <c r="A12" s="9" t="s">
        <v>460</v>
      </c>
      <c r="B12" s="8" t="s">
        <v>461</v>
      </c>
      <c r="C12" s="27">
        <f>C24+C142+C156</f>
        <v>149417457327</v>
      </c>
      <c r="D12" s="27">
        <f t="shared" ref="D12:G12" si="1">D24+D142+D156</f>
        <v>69737434656</v>
      </c>
      <c r="E12" s="27">
        <f t="shared" si="1"/>
        <v>57229809560</v>
      </c>
      <c r="F12" s="27">
        <f t="shared" si="1"/>
        <v>52521173926.199997</v>
      </c>
      <c r="G12" s="27">
        <f t="shared" si="1"/>
        <v>51984526528.199997</v>
      </c>
      <c r="H12" s="27">
        <f t="shared" ref="H12:H76" si="2">D12/C12*100</f>
        <v>46.672882743132</v>
      </c>
      <c r="I12" s="28">
        <f t="shared" ref="I12:I76" si="3">E12/D12*100</f>
        <v>82.064689993692099</v>
      </c>
      <c r="J12" s="28">
        <f t="shared" ref="J12:J76" si="4">F12/E12*100</f>
        <v>91.772407299619886</v>
      </c>
      <c r="K12" s="29">
        <f t="shared" ref="K12:K76" si="5">G12/F12*100</f>
        <v>98.978226574382987</v>
      </c>
    </row>
    <row r="13" spans="1:11" x14ac:dyDescent="0.2">
      <c r="A13" s="9" t="s">
        <v>462</v>
      </c>
      <c r="B13" s="8" t="s">
        <v>463</v>
      </c>
      <c r="C13" s="27">
        <f>C28+C210+C223</f>
        <v>35716653062</v>
      </c>
      <c r="D13" s="27">
        <f t="shared" ref="D13:G13" si="6">D28+D210+D223</f>
        <v>28394709556</v>
      </c>
      <c r="E13" s="27">
        <f t="shared" si="6"/>
        <v>16908981453</v>
      </c>
      <c r="F13" s="27">
        <f t="shared" si="6"/>
        <v>9466214020</v>
      </c>
      <c r="G13" s="27">
        <f t="shared" si="6"/>
        <v>8540434199</v>
      </c>
      <c r="H13" s="27">
        <f t="shared" si="2"/>
        <v>79.499917046286654</v>
      </c>
      <c r="I13" s="28">
        <f t="shared" si="3"/>
        <v>59.549760210267813</v>
      </c>
      <c r="J13" s="28">
        <f t="shared" si="4"/>
        <v>55.983348531738443</v>
      </c>
      <c r="K13" s="29">
        <f t="shared" si="5"/>
        <v>90.220168073064542</v>
      </c>
    </row>
    <row r="14" spans="1:11" ht="22.5" x14ac:dyDescent="0.2">
      <c r="A14" s="9" t="s">
        <v>464</v>
      </c>
      <c r="B14" s="8" t="s">
        <v>465</v>
      </c>
      <c r="C14" s="27">
        <f>C25+C148+C176+C216</f>
        <v>40341472554</v>
      </c>
      <c r="D14" s="27">
        <f t="shared" ref="D14:G14" si="7">D25+D148+D176+D216</f>
        <v>15504988369</v>
      </c>
      <c r="E14" s="27">
        <f t="shared" si="7"/>
        <v>13799396037</v>
      </c>
      <c r="F14" s="27">
        <f t="shared" si="7"/>
        <v>10953572433.799999</v>
      </c>
      <c r="G14" s="27">
        <f t="shared" si="7"/>
        <v>10930221433.799999</v>
      </c>
      <c r="H14" s="27">
        <f t="shared" si="2"/>
        <v>38.434363912337218</v>
      </c>
      <c r="I14" s="28">
        <f t="shared" si="3"/>
        <v>88.999718726586806</v>
      </c>
      <c r="J14" s="28">
        <f t="shared" si="4"/>
        <v>79.377187265518288</v>
      </c>
      <c r="K14" s="29">
        <f t="shared" si="5"/>
        <v>99.786818408869564</v>
      </c>
    </row>
    <row r="15" spans="1:11" ht="22.5" x14ac:dyDescent="0.2">
      <c r="A15" s="10" t="s">
        <v>466</v>
      </c>
      <c r="B15" s="11" t="s">
        <v>467</v>
      </c>
      <c r="C15" s="30">
        <f>0</f>
        <v>0</v>
      </c>
      <c r="D15" s="30">
        <f>0</f>
        <v>0</v>
      </c>
      <c r="E15" s="30">
        <f>0</f>
        <v>0</v>
      </c>
      <c r="F15" s="30">
        <f>0</f>
        <v>0</v>
      </c>
      <c r="G15" s="30">
        <f>0</f>
        <v>0</v>
      </c>
      <c r="H15" s="27">
        <v>0</v>
      </c>
      <c r="I15" s="28">
        <v>0</v>
      </c>
      <c r="J15" s="28">
        <v>0</v>
      </c>
      <c r="K15" s="29">
        <v>0</v>
      </c>
    </row>
    <row r="16" spans="1:11" ht="22.5" x14ac:dyDescent="0.2">
      <c r="A16" s="9" t="s">
        <v>468</v>
      </c>
      <c r="B16" s="8" t="s">
        <v>469</v>
      </c>
      <c r="C16" s="27">
        <f>C26+C205</f>
        <v>11272772188</v>
      </c>
      <c r="D16" s="27">
        <f t="shared" ref="D16:G16" si="8">D26+D205</f>
        <v>6537870321</v>
      </c>
      <c r="E16" s="27">
        <f t="shared" si="8"/>
        <v>3119940913</v>
      </c>
      <c r="F16" s="27">
        <f t="shared" si="8"/>
        <v>1396039321</v>
      </c>
      <c r="G16" s="27">
        <f t="shared" si="8"/>
        <v>1396039321</v>
      </c>
      <c r="H16" s="27">
        <f t="shared" si="2"/>
        <v>57.997005634156615</v>
      </c>
      <c r="I16" s="28">
        <f t="shared" si="3"/>
        <v>47.721058384694139</v>
      </c>
      <c r="J16" s="28">
        <f t="shared" si="4"/>
        <v>44.745697432379551</v>
      </c>
      <c r="K16" s="29">
        <f t="shared" si="5"/>
        <v>100</v>
      </c>
    </row>
    <row r="17" spans="1:11" ht="22.5" x14ac:dyDescent="0.2">
      <c r="A17" s="9" t="s">
        <v>470</v>
      </c>
      <c r="B17" s="8" t="s">
        <v>471</v>
      </c>
      <c r="C17" s="27">
        <f>C27</f>
        <v>937524971</v>
      </c>
      <c r="D17" s="27">
        <f t="shared" ref="D17:G17" si="9">D27</f>
        <v>52200000</v>
      </c>
      <c r="E17" s="27">
        <f t="shared" si="9"/>
        <v>0</v>
      </c>
      <c r="F17" s="27">
        <f t="shared" si="9"/>
        <v>0</v>
      </c>
      <c r="G17" s="27">
        <f t="shared" si="9"/>
        <v>0</v>
      </c>
      <c r="H17" s="27">
        <f t="shared" si="2"/>
        <v>5.5678516961869811</v>
      </c>
      <c r="I17" s="28">
        <f t="shared" si="3"/>
        <v>0</v>
      </c>
      <c r="J17" s="28">
        <v>0</v>
      </c>
      <c r="K17" s="29">
        <v>0</v>
      </c>
    </row>
    <row r="18" spans="1:11" x14ac:dyDescent="0.2">
      <c r="A18" s="9" t="s">
        <v>472</v>
      </c>
      <c r="B18" s="8" t="s">
        <v>473</v>
      </c>
      <c r="C18" s="30">
        <f>0</f>
        <v>0</v>
      </c>
      <c r="D18" s="30">
        <f>0</f>
        <v>0</v>
      </c>
      <c r="E18" s="30">
        <f>0</f>
        <v>0</v>
      </c>
      <c r="F18" s="30">
        <f>0</f>
        <v>0</v>
      </c>
      <c r="G18" s="30">
        <f>0</f>
        <v>0</v>
      </c>
      <c r="H18" s="27">
        <v>0</v>
      </c>
      <c r="I18" s="28">
        <v>0</v>
      </c>
      <c r="J18" s="28">
        <v>0</v>
      </c>
      <c r="K18" s="29">
        <v>0</v>
      </c>
    </row>
    <row r="19" spans="1:11" x14ac:dyDescent="0.2">
      <c r="A19" s="9" t="s">
        <v>474</v>
      </c>
      <c r="B19" s="31" t="s">
        <v>475</v>
      </c>
      <c r="C19" s="27">
        <f>C252</f>
        <v>2027020770</v>
      </c>
      <c r="D19" s="27">
        <f t="shared" ref="D19:G19" si="10">D252</f>
        <v>0</v>
      </c>
      <c r="E19" s="27">
        <f t="shared" si="10"/>
        <v>0</v>
      </c>
      <c r="F19" s="27">
        <f t="shared" si="10"/>
        <v>0</v>
      </c>
      <c r="G19" s="27">
        <f t="shared" si="10"/>
        <v>0</v>
      </c>
      <c r="H19" s="27">
        <f t="shared" si="2"/>
        <v>0</v>
      </c>
      <c r="I19" s="28">
        <v>0</v>
      </c>
      <c r="J19" s="28">
        <v>0</v>
      </c>
      <c r="K19" s="29">
        <v>0</v>
      </c>
    </row>
    <row r="20" spans="1:11" ht="22.5" x14ac:dyDescent="0.2">
      <c r="A20" s="9" t="s">
        <v>476</v>
      </c>
      <c r="B20" s="31" t="s">
        <v>477</v>
      </c>
      <c r="C20" s="27">
        <f>C256</f>
        <v>25081702968</v>
      </c>
      <c r="D20" s="27">
        <f t="shared" ref="D20:G20" si="11">D256</f>
        <v>88750000</v>
      </c>
      <c r="E20" s="27">
        <f t="shared" si="11"/>
        <v>0</v>
      </c>
      <c r="F20" s="27">
        <f t="shared" si="11"/>
        <v>0</v>
      </c>
      <c r="G20" s="27">
        <f t="shared" si="11"/>
        <v>0</v>
      </c>
      <c r="H20" s="27">
        <f t="shared" si="2"/>
        <v>0.35384359711631203</v>
      </c>
      <c r="I20" s="28">
        <f t="shared" si="3"/>
        <v>0</v>
      </c>
      <c r="J20" s="28">
        <v>0</v>
      </c>
      <c r="K20" s="29">
        <v>0</v>
      </c>
    </row>
    <row r="21" spans="1:11" x14ac:dyDescent="0.2">
      <c r="A21" s="9"/>
      <c r="B21" s="8"/>
      <c r="C21" s="30"/>
      <c r="D21" s="30"/>
      <c r="E21" s="30"/>
      <c r="F21" s="30"/>
      <c r="G21" s="30"/>
      <c r="H21" s="27"/>
      <c r="I21" s="28"/>
      <c r="J21" s="28"/>
      <c r="K21" s="29"/>
    </row>
    <row r="22" spans="1:11" x14ac:dyDescent="0.2">
      <c r="A22" s="10" t="s">
        <v>0</v>
      </c>
      <c r="B22" s="11" t="s">
        <v>1</v>
      </c>
      <c r="C22" s="27">
        <f>C24+C25+C26+C27+C28</f>
        <v>113603903326</v>
      </c>
      <c r="D22" s="27">
        <f t="shared" ref="D22:G22" si="12">D24+D25+D26+D27+D28</f>
        <v>76606529338</v>
      </c>
      <c r="E22" s="27">
        <f t="shared" si="12"/>
        <v>61360665394</v>
      </c>
      <c r="F22" s="27">
        <f t="shared" si="12"/>
        <v>52823520073.080002</v>
      </c>
      <c r="G22" s="27">
        <f t="shared" si="12"/>
        <v>52085326746.080002</v>
      </c>
      <c r="H22" s="27">
        <f t="shared" si="2"/>
        <v>67.433008105512357</v>
      </c>
      <c r="I22" s="28">
        <f t="shared" si="3"/>
        <v>80.098479756558532</v>
      </c>
      <c r="J22" s="28">
        <f t="shared" si="4"/>
        <v>86.086941420692639</v>
      </c>
      <c r="K22" s="29">
        <f t="shared" si="5"/>
        <v>98.602529089355031</v>
      </c>
    </row>
    <row r="23" spans="1:11" x14ac:dyDescent="0.2">
      <c r="A23" s="10"/>
      <c r="B23" s="11"/>
      <c r="C23" s="27"/>
      <c r="D23" s="27"/>
      <c r="E23" s="27"/>
      <c r="F23" s="27"/>
      <c r="G23" s="27"/>
      <c r="H23" s="27"/>
      <c r="I23" s="28"/>
      <c r="J23" s="28"/>
      <c r="K23" s="29"/>
    </row>
    <row r="24" spans="1:11" x14ac:dyDescent="0.2">
      <c r="A24" s="10" t="s">
        <v>2</v>
      </c>
      <c r="B24" s="11" t="s">
        <v>3</v>
      </c>
      <c r="C24" s="27">
        <f>C30+C60</f>
        <v>95770693257</v>
      </c>
      <c r="D24" s="27">
        <f t="shared" ref="D24:G24" si="13">D30+D60</f>
        <v>63515310239</v>
      </c>
      <c r="E24" s="27">
        <f t="shared" si="13"/>
        <v>51519397156</v>
      </c>
      <c r="F24" s="27">
        <f t="shared" si="13"/>
        <v>47048447189</v>
      </c>
      <c r="G24" s="27">
        <f t="shared" si="13"/>
        <v>46522039791</v>
      </c>
      <c r="H24" s="27">
        <f t="shared" si="2"/>
        <v>66.320194705657087</v>
      </c>
      <c r="I24" s="28">
        <f t="shared" si="3"/>
        <v>81.113351981024877</v>
      </c>
      <c r="J24" s="28">
        <f t="shared" si="4"/>
        <v>91.321812339026351</v>
      </c>
      <c r="K24" s="29">
        <f t="shared" si="5"/>
        <v>98.881137573179942</v>
      </c>
    </row>
    <row r="25" spans="1:11" ht="22.5" x14ac:dyDescent="0.2">
      <c r="A25" s="10" t="s">
        <v>90</v>
      </c>
      <c r="B25" s="11" t="s">
        <v>91</v>
      </c>
      <c r="C25" s="27">
        <f>C73</f>
        <v>929316680</v>
      </c>
      <c r="D25" s="27">
        <f t="shared" ref="D25:G25" si="14">D73</f>
        <v>741985385</v>
      </c>
      <c r="E25" s="27">
        <f t="shared" si="14"/>
        <v>639062167</v>
      </c>
      <c r="F25" s="27">
        <f t="shared" si="14"/>
        <v>637771487</v>
      </c>
      <c r="G25" s="27">
        <f t="shared" si="14"/>
        <v>637771487</v>
      </c>
      <c r="H25" s="27">
        <f t="shared" si="2"/>
        <v>79.842038883881855</v>
      </c>
      <c r="I25" s="28">
        <f t="shared" si="3"/>
        <v>86.128673140913676</v>
      </c>
      <c r="J25" s="28">
        <f t="shared" si="4"/>
        <v>99.798035298184061</v>
      </c>
      <c r="K25" s="29">
        <f t="shared" si="5"/>
        <v>100</v>
      </c>
    </row>
    <row r="26" spans="1:11" ht="22.5" x14ac:dyDescent="0.2">
      <c r="A26" s="10" t="s">
        <v>110</v>
      </c>
      <c r="B26" s="11" t="s">
        <v>111</v>
      </c>
      <c r="C26" s="27">
        <f>C83</f>
        <v>3100000000</v>
      </c>
      <c r="D26" s="27">
        <f t="shared" ref="D26:G26" si="15">D83</f>
        <v>2000000000</v>
      </c>
      <c r="E26" s="27">
        <f t="shared" si="15"/>
        <v>1675000000</v>
      </c>
      <c r="F26" s="27">
        <f t="shared" si="15"/>
        <v>1100000000</v>
      </c>
      <c r="G26" s="27">
        <f t="shared" si="15"/>
        <v>1100000000</v>
      </c>
      <c r="H26" s="27">
        <f t="shared" si="2"/>
        <v>64.516129032258064</v>
      </c>
      <c r="I26" s="28">
        <f t="shared" si="3"/>
        <v>83.75</v>
      </c>
      <c r="J26" s="28">
        <f t="shared" si="4"/>
        <v>65.671641791044777</v>
      </c>
      <c r="K26" s="29">
        <f t="shared" si="5"/>
        <v>100</v>
      </c>
    </row>
    <row r="27" spans="1:11" ht="33.75" x14ac:dyDescent="0.2">
      <c r="A27" s="10" t="s">
        <v>122</v>
      </c>
      <c r="B27" s="11" t="s">
        <v>123</v>
      </c>
      <c r="C27" s="27">
        <f>C89</f>
        <v>937524971</v>
      </c>
      <c r="D27" s="27">
        <f t="shared" ref="D27:G27" si="16">D89</f>
        <v>52200000</v>
      </c>
      <c r="E27" s="27">
        <f t="shared" si="16"/>
        <v>0</v>
      </c>
      <c r="F27" s="27">
        <f t="shared" si="16"/>
        <v>0</v>
      </c>
      <c r="G27" s="27">
        <f t="shared" si="16"/>
        <v>0</v>
      </c>
      <c r="H27" s="27">
        <f t="shared" si="2"/>
        <v>5.5678516961869811</v>
      </c>
      <c r="I27" s="28">
        <f t="shared" si="3"/>
        <v>0</v>
      </c>
      <c r="J27" s="28">
        <v>0</v>
      </c>
      <c r="K27" s="29">
        <v>0</v>
      </c>
    </row>
    <row r="28" spans="1:11" x14ac:dyDescent="0.2">
      <c r="A28" s="10" t="s">
        <v>129</v>
      </c>
      <c r="B28" s="11" t="s">
        <v>130</v>
      </c>
      <c r="C28" s="27">
        <f>C93</f>
        <v>12866368418</v>
      </c>
      <c r="D28" s="27">
        <f t="shared" ref="D28:G28" si="17">D93</f>
        <v>10297033714</v>
      </c>
      <c r="E28" s="27">
        <f t="shared" si="17"/>
        <v>7527206071</v>
      </c>
      <c r="F28" s="27">
        <f t="shared" si="17"/>
        <v>4037301397.0799999</v>
      </c>
      <c r="G28" s="27">
        <f t="shared" si="17"/>
        <v>3825515468.0799999</v>
      </c>
      <c r="H28" s="27">
        <f t="shared" si="2"/>
        <v>80.030614540731548</v>
      </c>
      <c r="I28" s="28">
        <f t="shared" si="3"/>
        <v>73.100722791320948</v>
      </c>
      <c r="J28" s="28">
        <f t="shared" si="4"/>
        <v>53.636121543615964</v>
      </c>
      <c r="K28" s="29">
        <f t="shared" si="5"/>
        <v>94.754270039061851</v>
      </c>
    </row>
    <row r="29" spans="1:11" x14ac:dyDescent="0.2">
      <c r="A29" s="10"/>
      <c r="B29" s="11"/>
      <c r="C29" s="32"/>
      <c r="D29" s="32"/>
      <c r="E29" s="32"/>
      <c r="F29" s="32"/>
      <c r="G29" s="32"/>
      <c r="H29" s="33"/>
      <c r="I29" s="34"/>
      <c r="J29" s="34"/>
      <c r="K29" s="35"/>
    </row>
    <row r="30" spans="1:11" ht="23.25" thickBot="1" x14ac:dyDescent="0.25">
      <c r="A30" s="36" t="s">
        <v>4</v>
      </c>
      <c r="B30" s="37" t="s">
        <v>5</v>
      </c>
      <c r="C30" s="38">
        <f>C31+C46+C52</f>
        <v>81702085126</v>
      </c>
      <c r="D30" s="38">
        <v>55261957120</v>
      </c>
      <c r="E30" s="38">
        <v>44543744982</v>
      </c>
      <c r="F30" s="38">
        <v>44242118982</v>
      </c>
      <c r="G30" s="38">
        <v>44057390168</v>
      </c>
      <c r="H30" s="38">
        <f t="shared" si="2"/>
        <v>67.638368145409828</v>
      </c>
      <c r="I30" s="39">
        <f t="shared" si="3"/>
        <v>80.604718514174834</v>
      </c>
      <c r="J30" s="39">
        <f t="shared" si="4"/>
        <v>99.322854420700622</v>
      </c>
      <c r="K30" s="40">
        <f t="shared" si="5"/>
        <v>99.582459388811913</v>
      </c>
    </row>
    <row r="31" spans="1:11" ht="33.75" x14ac:dyDescent="0.2">
      <c r="A31" s="41" t="s">
        <v>6</v>
      </c>
      <c r="B31" s="42" t="s">
        <v>7</v>
      </c>
      <c r="C31" s="43">
        <f>C32+C33+C34+C35+C36+C37+C38+C39+C40+C41+C42+C43+C44+C45</f>
        <v>44009767525</v>
      </c>
      <c r="D31" s="43">
        <v>24203372070</v>
      </c>
      <c r="E31" s="43">
        <v>24194372070</v>
      </c>
      <c r="F31" s="43">
        <v>24194372070</v>
      </c>
      <c r="G31" s="43">
        <v>24194372070</v>
      </c>
      <c r="H31" s="43">
        <f t="shared" si="2"/>
        <v>54.995455398057111</v>
      </c>
      <c r="I31" s="44">
        <f t="shared" si="3"/>
        <v>99.96281509876404</v>
      </c>
      <c r="J31" s="44">
        <f t="shared" si="4"/>
        <v>100</v>
      </c>
      <c r="K31" s="45">
        <f t="shared" si="5"/>
        <v>100</v>
      </c>
    </row>
    <row r="32" spans="1:11" ht="22.5" x14ac:dyDescent="0.2">
      <c r="A32" s="46" t="s">
        <v>8</v>
      </c>
      <c r="B32" s="47" t="s">
        <v>9</v>
      </c>
      <c r="C32" s="33">
        <v>30442643097</v>
      </c>
      <c r="D32" s="33">
        <v>20669379907</v>
      </c>
      <c r="E32" s="33">
        <v>20669379907</v>
      </c>
      <c r="F32" s="33">
        <v>20669379907</v>
      </c>
      <c r="G32" s="33">
        <v>20669379907</v>
      </c>
      <c r="H32" s="33">
        <f t="shared" si="2"/>
        <v>67.896141084533113</v>
      </c>
      <c r="I32" s="34">
        <f t="shared" si="3"/>
        <v>100</v>
      </c>
      <c r="J32" s="34">
        <f t="shared" si="4"/>
        <v>100</v>
      </c>
      <c r="K32" s="35">
        <f t="shared" si="5"/>
        <v>100</v>
      </c>
    </row>
    <row r="33" spans="1:11" ht="22.5" x14ac:dyDescent="0.2">
      <c r="A33" s="46" t="s">
        <v>10</v>
      </c>
      <c r="B33" s="47" t="s">
        <v>11</v>
      </c>
      <c r="C33" s="33">
        <v>1297857868</v>
      </c>
      <c r="D33" s="33">
        <v>1096924457</v>
      </c>
      <c r="E33" s="33">
        <v>1096924457</v>
      </c>
      <c r="F33" s="33">
        <v>1096924457</v>
      </c>
      <c r="G33" s="33">
        <v>1096924457</v>
      </c>
      <c r="H33" s="33">
        <f t="shared" si="2"/>
        <v>84.518072744773008</v>
      </c>
      <c r="I33" s="34">
        <f t="shared" si="3"/>
        <v>100</v>
      </c>
      <c r="J33" s="34">
        <f t="shared" si="4"/>
        <v>100</v>
      </c>
      <c r="K33" s="35">
        <f t="shared" si="5"/>
        <v>100</v>
      </c>
    </row>
    <row r="34" spans="1:11" x14ac:dyDescent="0.2">
      <c r="A34" s="46" t="s">
        <v>12</v>
      </c>
      <c r="B34" s="47" t="s">
        <v>13</v>
      </c>
      <c r="C34" s="33">
        <v>148150000</v>
      </c>
      <c r="D34" s="33">
        <v>47665764</v>
      </c>
      <c r="E34" s="33">
        <v>47665764</v>
      </c>
      <c r="F34" s="33">
        <v>47665764</v>
      </c>
      <c r="G34" s="33">
        <v>47665764</v>
      </c>
      <c r="H34" s="33">
        <f t="shared" si="2"/>
        <v>32.173988525143436</v>
      </c>
      <c r="I34" s="34">
        <f t="shared" si="3"/>
        <v>100</v>
      </c>
      <c r="J34" s="34">
        <f t="shared" si="4"/>
        <v>100</v>
      </c>
      <c r="K34" s="35">
        <f t="shared" si="5"/>
        <v>100</v>
      </c>
    </row>
    <row r="35" spans="1:11" x14ac:dyDescent="0.2">
      <c r="A35" s="46" t="s">
        <v>14</v>
      </c>
      <c r="B35" s="47" t="s">
        <v>15</v>
      </c>
      <c r="C35" s="33">
        <v>4400000000</v>
      </c>
      <c r="D35" s="33">
        <v>2218465</v>
      </c>
      <c r="E35" s="33">
        <v>2218465</v>
      </c>
      <c r="F35" s="33">
        <v>2218465</v>
      </c>
      <c r="G35" s="33">
        <v>2218465</v>
      </c>
      <c r="H35" s="33">
        <f t="shared" si="2"/>
        <v>5.0419659090909091E-2</v>
      </c>
      <c r="I35" s="34">
        <f t="shared" si="3"/>
        <v>100</v>
      </c>
      <c r="J35" s="34">
        <f t="shared" si="4"/>
        <v>100</v>
      </c>
      <c r="K35" s="35">
        <f t="shared" si="5"/>
        <v>100</v>
      </c>
    </row>
    <row r="36" spans="1:11" x14ac:dyDescent="0.2">
      <c r="A36" s="46" t="s">
        <v>16</v>
      </c>
      <c r="B36" s="47" t="s">
        <v>17</v>
      </c>
      <c r="C36" s="33">
        <v>3200000000</v>
      </c>
      <c r="D36" s="33">
        <v>94678617</v>
      </c>
      <c r="E36" s="33">
        <v>94678617</v>
      </c>
      <c r="F36" s="33">
        <v>94678617</v>
      </c>
      <c r="G36" s="33">
        <v>94678617</v>
      </c>
      <c r="H36" s="33">
        <f t="shared" si="2"/>
        <v>2.9587067812500001</v>
      </c>
      <c r="I36" s="34">
        <f t="shared" si="3"/>
        <v>100</v>
      </c>
      <c r="J36" s="34">
        <f t="shared" si="4"/>
        <v>100</v>
      </c>
      <c r="K36" s="35">
        <f t="shared" si="5"/>
        <v>100</v>
      </c>
    </row>
    <row r="37" spans="1:11" x14ac:dyDescent="0.2">
      <c r="A37" s="46" t="s">
        <v>18</v>
      </c>
      <c r="B37" s="47" t="s">
        <v>19</v>
      </c>
      <c r="C37" s="33">
        <v>2142132</v>
      </c>
      <c r="D37" s="33">
        <v>2142132</v>
      </c>
      <c r="E37" s="33">
        <v>2142132</v>
      </c>
      <c r="F37" s="33">
        <v>2142132</v>
      </c>
      <c r="G37" s="33">
        <v>2142132</v>
      </c>
      <c r="H37" s="33">
        <f t="shared" si="2"/>
        <v>100</v>
      </c>
      <c r="I37" s="34">
        <f t="shared" si="3"/>
        <v>100</v>
      </c>
      <c r="J37" s="34">
        <f t="shared" si="4"/>
        <v>100</v>
      </c>
      <c r="K37" s="35">
        <f t="shared" si="5"/>
        <v>100</v>
      </c>
    </row>
    <row r="38" spans="1:11" x14ac:dyDescent="0.2">
      <c r="A38" s="46" t="s">
        <v>20</v>
      </c>
      <c r="B38" s="47" t="s">
        <v>21</v>
      </c>
      <c r="C38" s="33">
        <v>60419412</v>
      </c>
      <c r="D38" s="33">
        <v>32506038</v>
      </c>
      <c r="E38" s="33">
        <v>32506038</v>
      </c>
      <c r="F38" s="33">
        <v>32506038</v>
      </c>
      <c r="G38" s="33">
        <v>32506038</v>
      </c>
      <c r="H38" s="33">
        <f t="shared" si="2"/>
        <v>53.800652677652671</v>
      </c>
      <c r="I38" s="34">
        <f t="shared" si="3"/>
        <v>100</v>
      </c>
      <c r="J38" s="34">
        <f t="shared" si="4"/>
        <v>100</v>
      </c>
      <c r="K38" s="35">
        <f t="shared" si="5"/>
        <v>100</v>
      </c>
    </row>
    <row r="39" spans="1:11" x14ac:dyDescent="0.2">
      <c r="A39" s="46" t="s">
        <v>22</v>
      </c>
      <c r="B39" s="47" t="s">
        <v>23</v>
      </c>
      <c r="C39" s="33">
        <v>142031316</v>
      </c>
      <c r="D39" s="33">
        <v>102139109</v>
      </c>
      <c r="E39" s="33">
        <v>102139109</v>
      </c>
      <c r="F39" s="33">
        <v>102139109</v>
      </c>
      <c r="G39" s="33">
        <v>102139109</v>
      </c>
      <c r="H39" s="33">
        <f t="shared" si="2"/>
        <v>71.91309063136471</v>
      </c>
      <c r="I39" s="34">
        <f t="shared" si="3"/>
        <v>100</v>
      </c>
      <c r="J39" s="34">
        <f t="shared" si="4"/>
        <v>100</v>
      </c>
      <c r="K39" s="35">
        <f t="shared" si="5"/>
        <v>100</v>
      </c>
    </row>
    <row r="40" spans="1:11" x14ac:dyDescent="0.2">
      <c r="A40" s="46" t="s">
        <v>24</v>
      </c>
      <c r="B40" s="47" t="s">
        <v>25</v>
      </c>
      <c r="C40" s="33">
        <v>800738268</v>
      </c>
      <c r="D40" s="33">
        <v>282770188</v>
      </c>
      <c r="E40" s="33">
        <v>282770188</v>
      </c>
      <c r="F40" s="33">
        <v>282770188</v>
      </c>
      <c r="G40" s="33">
        <v>282770188</v>
      </c>
      <c r="H40" s="33">
        <f t="shared" si="2"/>
        <v>35.313684795691572</v>
      </c>
      <c r="I40" s="34">
        <f t="shared" si="3"/>
        <v>100</v>
      </c>
      <c r="J40" s="34">
        <f t="shared" si="4"/>
        <v>100</v>
      </c>
      <c r="K40" s="35">
        <f t="shared" si="5"/>
        <v>100</v>
      </c>
    </row>
    <row r="41" spans="1:11" x14ac:dyDescent="0.2">
      <c r="A41" s="46" t="s">
        <v>26</v>
      </c>
      <c r="B41" s="47" t="s">
        <v>27</v>
      </c>
      <c r="C41" s="33">
        <v>2100000000</v>
      </c>
      <c r="D41" s="33">
        <v>1203285052</v>
      </c>
      <c r="E41" s="33">
        <v>1203285052</v>
      </c>
      <c r="F41" s="33">
        <v>1203285052</v>
      </c>
      <c r="G41" s="33">
        <v>1203285052</v>
      </c>
      <c r="H41" s="33">
        <f t="shared" si="2"/>
        <v>57.299288190476197</v>
      </c>
      <c r="I41" s="34">
        <f t="shared" si="3"/>
        <v>100</v>
      </c>
      <c r="J41" s="34">
        <f t="shared" si="4"/>
        <v>100</v>
      </c>
      <c r="K41" s="35">
        <f t="shared" si="5"/>
        <v>100</v>
      </c>
    </row>
    <row r="42" spans="1:11" x14ac:dyDescent="0.2">
      <c r="A42" s="46" t="s">
        <v>28</v>
      </c>
      <c r="B42" s="47" t="s">
        <v>29</v>
      </c>
      <c r="C42" s="33">
        <v>565785432</v>
      </c>
      <c r="D42" s="33">
        <v>283343444</v>
      </c>
      <c r="E42" s="33">
        <v>283343444</v>
      </c>
      <c r="F42" s="33">
        <v>283343444</v>
      </c>
      <c r="G42" s="33">
        <v>283343444</v>
      </c>
      <c r="H42" s="33">
        <f t="shared" si="2"/>
        <v>50.079664122564402</v>
      </c>
      <c r="I42" s="34">
        <f t="shared" si="3"/>
        <v>100</v>
      </c>
      <c r="J42" s="34">
        <f t="shared" si="4"/>
        <v>100</v>
      </c>
      <c r="K42" s="35">
        <f t="shared" si="5"/>
        <v>100</v>
      </c>
    </row>
    <row r="43" spans="1:11" ht="22.5" x14ac:dyDescent="0.2">
      <c r="A43" s="46" t="s">
        <v>30</v>
      </c>
      <c r="B43" s="47" t="s">
        <v>31</v>
      </c>
      <c r="C43" s="33">
        <v>600000000</v>
      </c>
      <c r="D43" s="33">
        <v>314853823</v>
      </c>
      <c r="E43" s="33">
        <v>314853823</v>
      </c>
      <c r="F43" s="33">
        <v>314853823</v>
      </c>
      <c r="G43" s="33">
        <v>314853823</v>
      </c>
      <c r="H43" s="33">
        <f t="shared" si="2"/>
        <v>52.475637166666665</v>
      </c>
      <c r="I43" s="34">
        <f t="shared" si="3"/>
        <v>100</v>
      </c>
      <c r="J43" s="34">
        <f t="shared" si="4"/>
        <v>100</v>
      </c>
      <c r="K43" s="35">
        <f t="shared" si="5"/>
        <v>100</v>
      </c>
    </row>
    <row r="44" spans="1:11" x14ac:dyDescent="0.2">
      <c r="A44" s="46" t="s">
        <v>32</v>
      </c>
      <c r="B44" s="47" t="s">
        <v>33</v>
      </c>
      <c r="C44" s="33">
        <v>170000000</v>
      </c>
      <c r="D44" s="33">
        <v>62465074</v>
      </c>
      <c r="E44" s="33">
        <v>62465074</v>
      </c>
      <c r="F44" s="33">
        <v>62465074</v>
      </c>
      <c r="G44" s="33">
        <v>62465074</v>
      </c>
      <c r="H44" s="33">
        <f t="shared" si="2"/>
        <v>36.744161176470584</v>
      </c>
      <c r="I44" s="34">
        <f t="shared" si="3"/>
        <v>100</v>
      </c>
      <c r="J44" s="34">
        <f t="shared" si="4"/>
        <v>100</v>
      </c>
      <c r="K44" s="35">
        <f t="shared" si="5"/>
        <v>100</v>
      </c>
    </row>
    <row r="45" spans="1:11" x14ac:dyDescent="0.2">
      <c r="A45" s="46" t="s">
        <v>34</v>
      </c>
      <c r="B45" s="47" t="s">
        <v>35</v>
      </c>
      <c r="C45" s="33">
        <v>80000000</v>
      </c>
      <c r="D45" s="33">
        <v>9000000</v>
      </c>
      <c r="E45" s="33">
        <v>0</v>
      </c>
      <c r="F45" s="33">
        <v>0</v>
      </c>
      <c r="G45" s="33">
        <v>0</v>
      </c>
      <c r="H45" s="33">
        <f t="shared" si="2"/>
        <v>11.25</v>
      </c>
      <c r="I45" s="34">
        <f t="shared" si="3"/>
        <v>0</v>
      </c>
      <c r="J45" s="34">
        <v>0</v>
      </c>
      <c r="K45" s="35">
        <v>0</v>
      </c>
    </row>
    <row r="46" spans="1:11" ht="22.5" x14ac:dyDescent="0.2">
      <c r="A46" s="48" t="s">
        <v>36</v>
      </c>
      <c r="B46" s="49" t="s">
        <v>37</v>
      </c>
      <c r="C46" s="50">
        <f>C47+C48+C49+C50+C51</f>
        <v>13896048219</v>
      </c>
      <c r="D46" s="50">
        <v>13896048219</v>
      </c>
      <c r="E46" s="50">
        <v>7840673786</v>
      </c>
      <c r="F46" s="50">
        <v>7840673786</v>
      </c>
      <c r="G46" s="50">
        <v>7658170060</v>
      </c>
      <c r="H46" s="50">
        <f t="shared" si="2"/>
        <v>100</v>
      </c>
      <c r="I46" s="51">
        <f t="shared" si="3"/>
        <v>56.423766400576284</v>
      </c>
      <c r="J46" s="51">
        <f t="shared" si="4"/>
        <v>100</v>
      </c>
      <c r="K46" s="52">
        <f t="shared" si="5"/>
        <v>97.672346395460664</v>
      </c>
    </row>
    <row r="47" spans="1:11" x14ac:dyDescent="0.2">
      <c r="A47" s="46" t="s">
        <v>38</v>
      </c>
      <c r="B47" s="47" t="s">
        <v>39</v>
      </c>
      <c r="C47" s="33">
        <v>3300000000</v>
      </c>
      <c r="D47" s="33">
        <v>3300000000</v>
      </c>
      <c r="E47" s="33">
        <v>1629219108</v>
      </c>
      <c r="F47" s="33">
        <v>1629219108</v>
      </c>
      <c r="G47" s="33">
        <v>1448332382</v>
      </c>
      <c r="H47" s="33">
        <f t="shared" si="2"/>
        <v>100</v>
      </c>
      <c r="I47" s="34">
        <f t="shared" si="3"/>
        <v>49.370276000000004</v>
      </c>
      <c r="J47" s="34">
        <f t="shared" si="4"/>
        <v>100</v>
      </c>
      <c r="K47" s="35">
        <f t="shared" si="5"/>
        <v>88.897335839495938</v>
      </c>
    </row>
    <row r="48" spans="1:11" x14ac:dyDescent="0.2">
      <c r="A48" s="46" t="s">
        <v>40</v>
      </c>
      <c r="B48" s="47" t="s">
        <v>41</v>
      </c>
      <c r="C48" s="33">
        <v>4500000000</v>
      </c>
      <c r="D48" s="33">
        <v>4500000000</v>
      </c>
      <c r="E48" s="33">
        <v>1850961115</v>
      </c>
      <c r="F48" s="33">
        <v>1850961115</v>
      </c>
      <c r="G48" s="33">
        <v>1849344115</v>
      </c>
      <c r="H48" s="33">
        <f t="shared" si="2"/>
        <v>100</v>
      </c>
      <c r="I48" s="34">
        <f t="shared" si="3"/>
        <v>41.132469222222227</v>
      </c>
      <c r="J48" s="34">
        <f t="shared" si="4"/>
        <v>100</v>
      </c>
      <c r="K48" s="35">
        <f t="shared" si="5"/>
        <v>99.912639980013836</v>
      </c>
    </row>
    <row r="49" spans="1:11" x14ac:dyDescent="0.2">
      <c r="A49" s="46" t="s">
        <v>42</v>
      </c>
      <c r="B49" s="47" t="s">
        <v>43</v>
      </c>
      <c r="C49" s="33">
        <v>1270000000</v>
      </c>
      <c r="D49" s="33">
        <v>1270000000</v>
      </c>
      <c r="E49" s="33">
        <v>546007000</v>
      </c>
      <c r="F49" s="33">
        <v>546007000</v>
      </c>
      <c r="G49" s="33">
        <v>546007000</v>
      </c>
      <c r="H49" s="33">
        <f t="shared" si="2"/>
        <v>100</v>
      </c>
      <c r="I49" s="34">
        <f t="shared" si="3"/>
        <v>42.99267716535433</v>
      </c>
      <c r="J49" s="34">
        <f t="shared" si="4"/>
        <v>100</v>
      </c>
      <c r="K49" s="35">
        <f t="shared" si="5"/>
        <v>100</v>
      </c>
    </row>
    <row r="50" spans="1:11" ht="22.5" x14ac:dyDescent="0.2">
      <c r="A50" s="46" t="s">
        <v>44</v>
      </c>
      <c r="B50" s="47" t="s">
        <v>45</v>
      </c>
      <c r="C50" s="33">
        <v>426048219</v>
      </c>
      <c r="D50" s="33">
        <v>426048219</v>
      </c>
      <c r="E50" s="33">
        <v>203244400</v>
      </c>
      <c r="F50" s="33">
        <v>203244400</v>
      </c>
      <c r="G50" s="33">
        <v>203244400</v>
      </c>
      <c r="H50" s="33">
        <f t="shared" si="2"/>
        <v>100</v>
      </c>
      <c r="I50" s="34">
        <f t="shared" si="3"/>
        <v>47.704553366528685</v>
      </c>
      <c r="J50" s="34">
        <f t="shared" si="4"/>
        <v>100</v>
      </c>
      <c r="K50" s="35">
        <f t="shared" si="5"/>
        <v>100</v>
      </c>
    </row>
    <row r="51" spans="1:11" x14ac:dyDescent="0.2">
      <c r="A51" s="46" t="s">
        <v>46</v>
      </c>
      <c r="B51" s="47" t="s">
        <v>47</v>
      </c>
      <c r="C51" s="33">
        <v>4400000000</v>
      </c>
      <c r="D51" s="33">
        <v>4400000000</v>
      </c>
      <c r="E51" s="33">
        <v>3611242163</v>
      </c>
      <c r="F51" s="33">
        <v>3611242163</v>
      </c>
      <c r="G51" s="33">
        <v>3611242163</v>
      </c>
      <c r="H51" s="33">
        <f t="shared" si="2"/>
        <v>100</v>
      </c>
      <c r="I51" s="34">
        <f t="shared" si="3"/>
        <v>82.073685522727274</v>
      </c>
      <c r="J51" s="34">
        <f t="shared" si="4"/>
        <v>100</v>
      </c>
      <c r="K51" s="35">
        <f t="shared" si="5"/>
        <v>100</v>
      </c>
    </row>
    <row r="52" spans="1:11" ht="22.5" x14ac:dyDescent="0.2">
      <c r="A52" s="48" t="s">
        <v>48</v>
      </c>
      <c r="B52" s="49" t="s">
        <v>49</v>
      </c>
      <c r="C52" s="50">
        <f>C53+C54+C55+C56+C57+C58+C59</f>
        <v>23796269382</v>
      </c>
      <c r="D52" s="50">
        <v>17162536831</v>
      </c>
      <c r="E52" s="50">
        <v>12508699126</v>
      </c>
      <c r="F52" s="50">
        <v>12207073126</v>
      </c>
      <c r="G52" s="50">
        <v>12204848038</v>
      </c>
      <c r="H52" s="50">
        <f t="shared" si="2"/>
        <v>72.122804442540499</v>
      </c>
      <c r="I52" s="51">
        <f t="shared" si="3"/>
        <v>72.883742357983124</v>
      </c>
      <c r="J52" s="51">
        <f t="shared" si="4"/>
        <v>97.588670116998387</v>
      </c>
      <c r="K52" s="52">
        <f t="shared" si="5"/>
        <v>99.981772141634337</v>
      </c>
    </row>
    <row r="53" spans="1:11" ht="22.5" x14ac:dyDescent="0.2">
      <c r="A53" s="46" t="s">
        <v>50</v>
      </c>
      <c r="B53" s="47" t="s">
        <v>51</v>
      </c>
      <c r="C53" s="33">
        <v>3602921412</v>
      </c>
      <c r="D53" s="33">
        <v>3601406234</v>
      </c>
      <c r="E53" s="33">
        <v>2729672773</v>
      </c>
      <c r="F53" s="33">
        <v>2729672773</v>
      </c>
      <c r="G53" s="33">
        <v>2729574810</v>
      </c>
      <c r="H53" s="33">
        <f t="shared" si="2"/>
        <v>99.957945849305702</v>
      </c>
      <c r="I53" s="34">
        <f t="shared" si="3"/>
        <v>75.794636751328497</v>
      </c>
      <c r="J53" s="34">
        <f t="shared" si="4"/>
        <v>100</v>
      </c>
      <c r="K53" s="35">
        <f t="shared" si="5"/>
        <v>99.996411181553739</v>
      </c>
    </row>
    <row r="54" spans="1:11" x14ac:dyDescent="0.2">
      <c r="A54" s="46" t="s">
        <v>52</v>
      </c>
      <c r="B54" s="47" t="s">
        <v>53</v>
      </c>
      <c r="C54" s="33">
        <v>1201347970</v>
      </c>
      <c r="D54" s="33">
        <v>1201347970</v>
      </c>
      <c r="E54" s="33">
        <v>421630116</v>
      </c>
      <c r="F54" s="33">
        <v>421630116</v>
      </c>
      <c r="G54" s="33">
        <v>421630116</v>
      </c>
      <c r="H54" s="33">
        <f t="shared" si="2"/>
        <v>100</v>
      </c>
      <c r="I54" s="34">
        <f t="shared" si="3"/>
        <v>35.096418900179273</v>
      </c>
      <c r="J54" s="34">
        <f t="shared" si="4"/>
        <v>100</v>
      </c>
      <c r="K54" s="35">
        <f t="shared" si="5"/>
        <v>100</v>
      </c>
    </row>
    <row r="55" spans="1:11" x14ac:dyDescent="0.2">
      <c r="A55" s="46" t="s">
        <v>54</v>
      </c>
      <c r="B55" s="47" t="s">
        <v>55</v>
      </c>
      <c r="C55" s="33">
        <v>18000000000</v>
      </c>
      <c r="D55" s="33">
        <v>11737057379</v>
      </c>
      <c r="E55" s="33">
        <v>8851184446</v>
      </c>
      <c r="F55" s="33">
        <v>8851184446</v>
      </c>
      <c r="G55" s="33">
        <v>8849057321</v>
      </c>
      <c r="H55" s="33">
        <f t="shared" si="2"/>
        <v>65.205874327777778</v>
      </c>
      <c r="I55" s="34">
        <f t="shared" si="3"/>
        <v>75.412295945971792</v>
      </c>
      <c r="J55" s="34">
        <f t="shared" si="4"/>
        <v>100</v>
      </c>
      <c r="K55" s="35">
        <f t="shared" si="5"/>
        <v>99.975967905617864</v>
      </c>
    </row>
    <row r="56" spans="1:11" x14ac:dyDescent="0.2">
      <c r="A56" s="46" t="s">
        <v>56</v>
      </c>
      <c r="B56" s="47" t="s">
        <v>57</v>
      </c>
      <c r="C56" s="33">
        <v>132000000</v>
      </c>
      <c r="D56" s="33">
        <v>70000000</v>
      </c>
      <c r="E56" s="33">
        <v>28141594</v>
      </c>
      <c r="F56" s="33">
        <v>28141594</v>
      </c>
      <c r="G56" s="33">
        <v>28141594</v>
      </c>
      <c r="H56" s="33">
        <f t="shared" si="2"/>
        <v>53.030303030303031</v>
      </c>
      <c r="I56" s="34">
        <f t="shared" si="3"/>
        <v>40.202277142857142</v>
      </c>
      <c r="J56" s="34">
        <f t="shared" si="4"/>
        <v>100</v>
      </c>
      <c r="K56" s="35">
        <f t="shared" si="5"/>
        <v>100</v>
      </c>
    </row>
    <row r="57" spans="1:11" x14ac:dyDescent="0.2">
      <c r="A57" s="46" t="s">
        <v>58</v>
      </c>
      <c r="B57" s="47" t="s">
        <v>59</v>
      </c>
      <c r="C57" s="33">
        <v>120000000</v>
      </c>
      <c r="D57" s="33">
        <v>70000000</v>
      </c>
      <c r="E57" s="33">
        <v>40144949</v>
      </c>
      <c r="F57" s="33">
        <v>40144949</v>
      </c>
      <c r="G57" s="33">
        <v>40144949</v>
      </c>
      <c r="H57" s="33">
        <f t="shared" si="2"/>
        <v>58.333333333333336</v>
      </c>
      <c r="I57" s="34">
        <f t="shared" si="3"/>
        <v>57.34992714285714</v>
      </c>
      <c r="J57" s="34">
        <f t="shared" si="4"/>
        <v>100</v>
      </c>
      <c r="K57" s="35">
        <f t="shared" si="5"/>
        <v>100</v>
      </c>
    </row>
    <row r="58" spans="1:11" x14ac:dyDescent="0.2">
      <c r="A58" s="46" t="s">
        <v>60</v>
      </c>
      <c r="B58" s="47" t="s">
        <v>61</v>
      </c>
      <c r="C58" s="33">
        <v>60000000</v>
      </c>
      <c r="D58" s="33">
        <v>25000000</v>
      </c>
      <c r="E58" s="33">
        <v>9000000</v>
      </c>
      <c r="F58" s="33">
        <v>9000000</v>
      </c>
      <c r="G58" s="33">
        <v>9000000</v>
      </c>
      <c r="H58" s="33">
        <f t="shared" si="2"/>
        <v>41.666666666666671</v>
      </c>
      <c r="I58" s="34">
        <f t="shared" si="3"/>
        <v>36</v>
      </c>
      <c r="J58" s="34">
        <f t="shared" si="4"/>
        <v>100</v>
      </c>
      <c r="K58" s="35">
        <f t="shared" si="5"/>
        <v>100</v>
      </c>
    </row>
    <row r="59" spans="1:11" ht="13.5" thickBot="1" x14ac:dyDescent="0.25">
      <c r="A59" s="53" t="s">
        <v>62</v>
      </c>
      <c r="B59" s="54" t="s">
        <v>63</v>
      </c>
      <c r="C59" s="55">
        <v>680000000</v>
      </c>
      <c r="D59" s="55">
        <v>457725248</v>
      </c>
      <c r="E59" s="55">
        <v>428925248</v>
      </c>
      <c r="F59" s="55">
        <v>127299248</v>
      </c>
      <c r="G59" s="55">
        <v>127299248</v>
      </c>
      <c r="H59" s="55">
        <f t="shared" si="2"/>
        <v>67.312536470588242</v>
      </c>
      <c r="I59" s="56">
        <f t="shared" si="3"/>
        <v>93.708015861952191</v>
      </c>
      <c r="J59" s="56">
        <f t="shared" si="4"/>
        <v>29.678655801581538</v>
      </c>
      <c r="K59" s="57">
        <f t="shared" si="5"/>
        <v>100</v>
      </c>
    </row>
    <row r="60" spans="1:11" ht="22.5" x14ac:dyDescent="0.2">
      <c r="A60" s="58" t="s">
        <v>64</v>
      </c>
      <c r="B60" s="59" t="s">
        <v>65</v>
      </c>
      <c r="C60" s="60">
        <f>C61+C63+C69+C71</f>
        <v>14068608131</v>
      </c>
      <c r="D60" s="60">
        <v>8253353119</v>
      </c>
      <c r="E60" s="60">
        <v>6975652174</v>
      </c>
      <c r="F60" s="60">
        <v>2806328207</v>
      </c>
      <c r="G60" s="60">
        <v>2464649623</v>
      </c>
      <c r="H60" s="60">
        <f t="shared" si="2"/>
        <v>58.665029561906991</v>
      </c>
      <c r="I60" s="61">
        <f t="shared" si="3"/>
        <v>84.51900789197289</v>
      </c>
      <c r="J60" s="61">
        <f t="shared" si="4"/>
        <v>40.23033455509561</v>
      </c>
      <c r="K60" s="62">
        <f t="shared" si="5"/>
        <v>87.824710482981644</v>
      </c>
    </row>
    <row r="61" spans="1:11" x14ac:dyDescent="0.2">
      <c r="A61" s="48" t="s">
        <v>66</v>
      </c>
      <c r="B61" s="49" t="s">
        <v>67</v>
      </c>
      <c r="C61" s="50">
        <f>C62</f>
        <v>1485000000</v>
      </c>
      <c r="D61" s="50">
        <v>905205416</v>
      </c>
      <c r="E61" s="50">
        <v>464838708</v>
      </c>
      <c r="F61" s="50">
        <v>215539110</v>
      </c>
      <c r="G61" s="50">
        <v>179437270</v>
      </c>
      <c r="H61" s="50">
        <f t="shared" si="2"/>
        <v>60.956593670033662</v>
      </c>
      <c r="I61" s="51">
        <f t="shared" si="3"/>
        <v>51.351737382888132</v>
      </c>
      <c r="J61" s="51">
        <f t="shared" si="4"/>
        <v>46.368580389393905</v>
      </c>
      <c r="K61" s="52">
        <f t="shared" si="5"/>
        <v>83.250445823962053</v>
      </c>
    </row>
    <row r="62" spans="1:11" x14ac:dyDescent="0.2">
      <c r="A62" s="46" t="s">
        <v>68</v>
      </c>
      <c r="B62" s="47" t="s">
        <v>69</v>
      </c>
      <c r="C62" s="33">
        <v>1485000000</v>
      </c>
      <c r="D62" s="33">
        <v>905205416</v>
      </c>
      <c r="E62" s="33">
        <v>464838708</v>
      </c>
      <c r="F62" s="33">
        <v>215539110</v>
      </c>
      <c r="G62" s="33">
        <v>179437270</v>
      </c>
      <c r="H62" s="33">
        <f t="shared" si="2"/>
        <v>60.956593670033662</v>
      </c>
      <c r="I62" s="34">
        <f t="shared" si="3"/>
        <v>51.351737382888132</v>
      </c>
      <c r="J62" s="34">
        <f t="shared" si="4"/>
        <v>46.368580389393905</v>
      </c>
      <c r="K62" s="35">
        <f t="shared" si="5"/>
        <v>83.250445823962053</v>
      </c>
    </row>
    <row r="63" spans="1:11" ht="22.5" x14ac:dyDescent="0.2">
      <c r="A63" s="48" t="s">
        <v>70</v>
      </c>
      <c r="B63" s="49" t="s">
        <v>71</v>
      </c>
      <c r="C63" s="50">
        <f>C64+C65+C66+C67+C68</f>
        <v>5453608131</v>
      </c>
      <c r="D63" s="50">
        <v>2578718755</v>
      </c>
      <c r="E63" s="50">
        <v>1985779073</v>
      </c>
      <c r="F63" s="50">
        <v>1763381354</v>
      </c>
      <c r="G63" s="50">
        <v>1762104610</v>
      </c>
      <c r="H63" s="50">
        <f t="shared" si="2"/>
        <v>47.28463602549224</v>
      </c>
      <c r="I63" s="51">
        <f t="shared" si="3"/>
        <v>77.006423021109953</v>
      </c>
      <c r="J63" s="51">
        <f t="shared" si="4"/>
        <v>88.800480273769097</v>
      </c>
      <c r="K63" s="52">
        <f t="shared" si="5"/>
        <v>99.927596829970781</v>
      </c>
    </row>
    <row r="64" spans="1:11" x14ac:dyDescent="0.2">
      <c r="A64" s="46" t="s">
        <v>72</v>
      </c>
      <c r="B64" s="47" t="s">
        <v>73</v>
      </c>
      <c r="C64" s="33">
        <v>3150000000</v>
      </c>
      <c r="D64" s="33">
        <v>2000000000</v>
      </c>
      <c r="E64" s="33">
        <v>1412404253</v>
      </c>
      <c r="F64" s="33">
        <v>1407199184</v>
      </c>
      <c r="G64" s="33">
        <v>1407199184</v>
      </c>
      <c r="H64" s="33">
        <f t="shared" si="2"/>
        <v>63.492063492063487</v>
      </c>
      <c r="I64" s="34">
        <f t="shared" si="3"/>
        <v>70.620212649999999</v>
      </c>
      <c r="J64" s="34">
        <f t="shared" si="4"/>
        <v>99.631474559146625</v>
      </c>
      <c r="K64" s="35">
        <f t="shared" si="5"/>
        <v>100</v>
      </c>
    </row>
    <row r="65" spans="1:11" ht="22.5" x14ac:dyDescent="0.2">
      <c r="A65" s="46" t="s">
        <v>74</v>
      </c>
      <c r="B65" s="47" t="s">
        <v>75</v>
      </c>
      <c r="C65" s="33">
        <v>1300000000</v>
      </c>
      <c r="D65" s="33">
        <v>0</v>
      </c>
      <c r="E65" s="33">
        <v>0</v>
      </c>
      <c r="F65" s="33">
        <v>0</v>
      </c>
      <c r="G65" s="33">
        <v>0</v>
      </c>
      <c r="H65" s="33">
        <f t="shared" si="2"/>
        <v>0</v>
      </c>
      <c r="I65" s="34">
        <v>0</v>
      </c>
      <c r="J65" s="34">
        <v>0</v>
      </c>
      <c r="K65" s="35">
        <v>0</v>
      </c>
    </row>
    <row r="66" spans="1:11" x14ac:dyDescent="0.2">
      <c r="A66" s="46" t="s">
        <v>76</v>
      </c>
      <c r="B66" s="47" t="s">
        <v>77</v>
      </c>
      <c r="C66" s="33">
        <v>130000000</v>
      </c>
      <c r="D66" s="33">
        <v>130000000</v>
      </c>
      <c r="E66" s="33">
        <v>130000000</v>
      </c>
      <c r="F66" s="33">
        <v>6102000</v>
      </c>
      <c r="G66" s="33">
        <v>6102000</v>
      </c>
      <c r="H66" s="33">
        <f t="shared" si="2"/>
        <v>100</v>
      </c>
      <c r="I66" s="34">
        <f t="shared" si="3"/>
        <v>100</v>
      </c>
      <c r="J66" s="34">
        <f t="shared" si="4"/>
        <v>4.6938461538461542</v>
      </c>
      <c r="K66" s="35">
        <f t="shared" si="5"/>
        <v>100</v>
      </c>
    </row>
    <row r="67" spans="1:11" ht="22.5" x14ac:dyDescent="0.2">
      <c r="A67" s="46" t="s">
        <v>78</v>
      </c>
      <c r="B67" s="47" t="s">
        <v>79</v>
      </c>
      <c r="C67" s="33">
        <v>300000000</v>
      </c>
      <c r="D67" s="33">
        <v>147032127</v>
      </c>
      <c r="E67" s="33">
        <v>141688192</v>
      </c>
      <c r="F67" s="33">
        <v>61688192</v>
      </c>
      <c r="G67" s="33">
        <v>60411448</v>
      </c>
      <c r="H67" s="33">
        <f t="shared" si="2"/>
        <v>49.010709000000006</v>
      </c>
      <c r="I67" s="34">
        <f t="shared" si="3"/>
        <v>96.365464399491401</v>
      </c>
      <c r="J67" s="34">
        <f t="shared" si="4"/>
        <v>43.537990801661159</v>
      </c>
      <c r="K67" s="35">
        <f t="shared" si="5"/>
        <v>97.930326763345562</v>
      </c>
    </row>
    <row r="68" spans="1:11" x14ac:dyDescent="0.2">
      <c r="A68" s="46" t="s">
        <v>80</v>
      </c>
      <c r="B68" s="47" t="s">
        <v>81</v>
      </c>
      <c r="C68" s="33">
        <v>573608131</v>
      </c>
      <c r="D68" s="33">
        <v>301686628</v>
      </c>
      <c r="E68" s="33">
        <v>301686628</v>
      </c>
      <c r="F68" s="33">
        <v>288391978</v>
      </c>
      <c r="G68" s="33">
        <v>288391978</v>
      </c>
      <c r="H68" s="33">
        <f t="shared" si="2"/>
        <v>52.594552220529799</v>
      </c>
      <c r="I68" s="34">
        <f t="shared" si="3"/>
        <v>100</v>
      </c>
      <c r="J68" s="34">
        <f t="shared" si="4"/>
        <v>95.59322529866985</v>
      </c>
      <c r="K68" s="35">
        <f t="shared" si="5"/>
        <v>100</v>
      </c>
    </row>
    <row r="69" spans="1:11" ht="22.5" x14ac:dyDescent="0.2">
      <c r="A69" s="48" t="s">
        <v>82</v>
      </c>
      <c r="B69" s="49" t="s">
        <v>83</v>
      </c>
      <c r="C69" s="50">
        <f>C70</f>
        <v>2500000000</v>
      </c>
      <c r="D69" s="50">
        <v>2442511243</v>
      </c>
      <c r="E69" s="50">
        <v>2377872604</v>
      </c>
      <c r="F69" s="50">
        <v>443745954</v>
      </c>
      <c r="G69" s="50">
        <v>440345954</v>
      </c>
      <c r="H69" s="50">
        <f t="shared" si="2"/>
        <v>97.700449720000009</v>
      </c>
      <c r="I69" s="51">
        <f t="shared" si="3"/>
        <v>97.353599121181205</v>
      </c>
      <c r="J69" s="51">
        <f t="shared" si="4"/>
        <v>18.661468795827886</v>
      </c>
      <c r="K69" s="52">
        <f t="shared" si="5"/>
        <v>99.233795830846034</v>
      </c>
    </row>
    <row r="70" spans="1:11" x14ac:dyDescent="0.2">
      <c r="A70" s="46" t="s">
        <v>84</v>
      </c>
      <c r="B70" s="47" t="s">
        <v>85</v>
      </c>
      <c r="C70" s="33">
        <v>2500000000</v>
      </c>
      <c r="D70" s="33">
        <v>2442511243</v>
      </c>
      <c r="E70" s="33">
        <v>2377872604</v>
      </c>
      <c r="F70" s="33">
        <v>443745954</v>
      </c>
      <c r="G70" s="33">
        <v>440345954</v>
      </c>
      <c r="H70" s="33">
        <f t="shared" si="2"/>
        <v>97.700449720000009</v>
      </c>
      <c r="I70" s="34">
        <f t="shared" si="3"/>
        <v>97.353599121181205</v>
      </c>
      <c r="J70" s="34">
        <f t="shared" si="4"/>
        <v>18.661468795827886</v>
      </c>
      <c r="K70" s="35">
        <f t="shared" si="5"/>
        <v>99.233795830846034</v>
      </c>
    </row>
    <row r="71" spans="1:11" ht="22.5" x14ac:dyDescent="0.2">
      <c r="A71" s="48" t="s">
        <v>86</v>
      </c>
      <c r="B71" s="49" t="s">
        <v>87</v>
      </c>
      <c r="C71" s="50">
        <f>C72</f>
        <v>4630000000</v>
      </c>
      <c r="D71" s="50">
        <v>2326917705</v>
      </c>
      <c r="E71" s="50">
        <v>2147161789</v>
      </c>
      <c r="F71" s="50">
        <v>383661789</v>
      </c>
      <c r="G71" s="50">
        <v>82761789</v>
      </c>
      <c r="H71" s="50">
        <f t="shared" si="2"/>
        <v>50.25740183585313</v>
      </c>
      <c r="I71" s="51">
        <f t="shared" si="3"/>
        <v>92.274934536200121</v>
      </c>
      <c r="J71" s="51">
        <f t="shared" si="4"/>
        <v>17.868322311132559</v>
      </c>
      <c r="K71" s="52">
        <f t="shared" si="5"/>
        <v>21.571548528644328</v>
      </c>
    </row>
    <row r="72" spans="1:11" x14ac:dyDescent="0.2">
      <c r="A72" s="46" t="s">
        <v>88</v>
      </c>
      <c r="B72" s="47" t="s">
        <v>89</v>
      </c>
      <c r="C72" s="33">
        <v>4630000000</v>
      </c>
      <c r="D72" s="33">
        <v>2326917705</v>
      </c>
      <c r="E72" s="33">
        <v>2147161789</v>
      </c>
      <c r="F72" s="33">
        <v>383661789</v>
      </c>
      <c r="G72" s="33">
        <v>82761789</v>
      </c>
      <c r="H72" s="33">
        <f t="shared" si="2"/>
        <v>50.25740183585313</v>
      </c>
      <c r="I72" s="34">
        <f t="shared" si="3"/>
        <v>92.274934536200121</v>
      </c>
      <c r="J72" s="34">
        <f t="shared" si="4"/>
        <v>17.868322311132559</v>
      </c>
      <c r="K72" s="35">
        <f t="shared" si="5"/>
        <v>21.571548528644328</v>
      </c>
    </row>
    <row r="73" spans="1:11" ht="22.5" x14ac:dyDescent="0.2">
      <c r="A73" s="63" t="s">
        <v>90</v>
      </c>
      <c r="B73" s="64" t="s">
        <v>91</v>
      </c>
      <c r="C73" s="65">
        <f>C74+C77</f>
        <v>929316680</v>
      </c>
      <c r="D73" s="65">
        <v>741985385</v>
      </c>
      <c r="E73" s="65">
        <v>639062167</v>
      </c>
      <c r="F73" s="65">
        <v>637771487</v>
      </c>
      <c r="G73" s="65">
        <v>637771487</v>
      </c>
      <c r="H73" s="65">
        <f t="shared" si="2"/>
        <v>79.842038883881855</v>
      </c>
      <c r="I73" s="66">
        <f t="shared" si="3"/>
        <v>86.128673140913676</v>
      </c>
      <c r="J73" s="66">
        <f t="shared" si="4"/>
        <v>99.798035298184061</v>
      </c>
      <c r="K73" s="67">
        <f t="shared" si="5"/>
        <v>100</v>
      </c>
    </row>
    <row r="74" spans="1:11" x14ac:dyDescent="0.2">
      <c r="A74" s="63" t="s">
        <v>92</v>
      </c>
      <c r="B74" s="64" t="s">
        <v>93</v>
      </c>
      <c r="C74" s="65">
        <f>C75</f>
        <v>634459387</v>
      </c>
      <c r="D74" s="65">
        <v>634459387</v>
      </c>
      <c r="E74" s="65">
        <v>634459387</v>
      </c>
      <c r="F74" s="65">
        <v>634459387</v>
      </c>
      <c r="G74" s="65">
        <v>634459387</v>
      </c>
      <c r="H74" s="65">
        <f t="shared" si="2"/>
        <v>100</v>
      </c>
      <c r="I74" s="66">
        <f t="shared" si="3"/>
        <v>100</v>
      </c>
      <c r="J74" s="66">
        <f t="shared" si="4"/>
        <v>100</v>
      </c>
      <c r="K74" s="67">
        <f t="shared" si="5"/>
        <v>100</v>
      </c>
    </row>
    <row r="75" spans="1:11" ht="45" x14ac:dyDescent="0.2">
      <c r="A75" s="48" t="s">
        <v>94</v>
      </c>
      <c r="B75" s="49" t="s">
        <v>95</v>
      </c>
      <c r="C75" s="50">
        <f>C76</f>
        <v>634459387</v>
      </c>
      <c r="D75" s="50">
        <v>634459387</v>
      </c>
      <c r="E75" s="50">
        <v>634459387</v>
      </c>
      <c r="F75" s="50">
        <v>634459387</v>
      </c>
      <c r="G75" s="50">
        <v>634459387</v>
      </c>
      <c r="H75" s="50">
        <f t="shared" si="2"/>
        <v>100</v>
      </c>
      <c r="I75" s="51">
        <f t="shared" si="3"/>
        <v>100</v>
      </c>
      <c r="J75" s="51">
        <f t="shared" si="4"/>
        <v>100</v>
      </c>
      <c r="K75" s="52">
        <f t="shared" si="5"/>
        <v>100</v>
      </c>
    </row>
    <row r="76" spans="1:11" ht="22.5" x14ac:dyDescent="0.2">
      <c r="A76" s="46" t="s">
        <v>96</v>
      </c>
      <c r="B76" s="47" t="s">
        <v>97</v>
      </c>
      <c r="C76" s="33">
        <v>634459387</v>
      </c>
      <c r="D76" s="33">
        <v>634459387</v>
      </c>
      <c r="E76" s="33">
        <v>634459387</v>
      </c>
      <c r="F76" s="33">
        <v>634459387</v>
      </c>
      <c r="G76" s="33">
        <v>634459387</v>
      </c>
      <c r="H76" s="33">
        <f t="shared" si="2"/>
        <v>100</v>
      </c>
      <c r="I76" s="34">
        <f t="shared" si="3"/>
        <v>100</v>
      </c>
      <c r="J76" s="34">
        <f t="shared" si="4"/>
        <v>100</v>
      </c>
      <c r="K76" s="35">
        <f t="shared" si="5"/>
        <v>100</v>
      </c>
    </row>
    <row r="77" spans="1:11" ht="22.5" x14ac:dyDescent="0.2">
      <c r="A77" s="63" t="s">
        <v>98</v>
      </c>
      <c r="B77" s="64" t="s">
        <v>99</v>
      </c>
      <c r="C77" s="65">
        <f>C78+C81</f>
        <v>294857293</v>
      </c>
      <c r="D77" s="65">
        <v>107525998</v>
      </c>
      <c r="E77" s="65">
        <v>4602780</v>
      </c>
      <c r="F77" s="65">
        <v>3312100</v>
      </c>
      <c r="G77" s="65">
        <v>3312100</v>
      </c>
      <c r="H77" s="65">
        <f t="shared" ref="H77:H142" si="18">D77/C77*100</f>
        <v>36.467131915234667</v>
      </c>
      <c r="I77" s="66">
        <f t="shared" ref="I77:I142" si="19">E77/D77*100</f>
        <v>4.2806205807083044</v>
      </c>
      <c r="J77" s="66">
        <f t="shared" ref="J77:J142" si="20">F77/E77*100</f>
        <v>71.958685837689401</v>
      </c>
      <c r="K77" s="67">
        <f t="shared" ref="K77:K142" si="21">G77/F77*100</f>
        <v>100</v>
      </c>
    </row>
    <row r="78" spans="1:11" ht="22.5" x14ac:dyDescent="0.2">
      <c r="A78" s="48" t="s">
        <v>100</v>
      </c>
      <c r="B78" s="49" t="s">
        <v>101</v>
      </c>
      <c r="C78" s="50">
        <f>C79+C80</f>
        <v>177871975</v>
      </c>
      <c r="D78" s="50">
        <v>1290680</v>
      </c>
      <c r="E78" s="50">
        <v>1290680</v>
      </c>
      <c r="F78" s="50">
        <v>0</v>
      </c>
      <c r="G78" s="50">
        <v>0</v>
      </c>
      <c r="H78" s="50">
        <f t="shared" si="18"/>
        <v>0.72562302183916261</v>
      </c>
      <c r="I78" s="51">
        <f t="shared" si="19"/>
        <v>100</v>
      </c>
      <c r="J78" s="51">
        <f t="shared" si="20"/>
        <v>0</v>
      </c>
      <c r="K78" s="52">
        <v>0</v>
      </c>
    </row>
    <row r="79" spans="1:11" ht="22.5" x14ac:dyDescent="0.2">
      <c r="A79" s="46" t="s">
        <v>102</v>
      </c>
      <c r="B79" s="47" t="s">
        <v>103</v>
      </c>
      <c r="C79" s="33">
        <v>176569523</v>
      </c>
      <c r="D79" s="33">
        <v>0</v>
      </c>
      <c r="E79" s="33">
        <v>0</v>
      </c>
      <c r="F79" s="33">
        <v>0</v>
      </c>
      <c r="G79" s="33">
        <v>0</v>
      </c>
      <c r="H79" s="33">
        <f t="shared" si="18"/>
        <v>0</v>
      </c>
      <c r="I79" s="34">
        <v>0</v>
      </c>
      <c r="J79" s="34">
        <v>0</v>
      </c>
      <c r="K79" s="35">
        <v>0</v>
      </c>
    </row>
    <row r="80" spans="1:11" ht="45" x14ac:dyDescent="0.2">
      <c r="A80" s="46" t="s">
        <v>104</v>
      </c>
      <c r="B80" s="47" t="s">
        <v>105</v>
      </c>
      <c r="C80" s="33">
        <v>1302452</v>
      </c>
      <c r="D80" s="33">
        <v>1290680</v>
      </c>
      <c r="E80" s="33">
        <v>1290680</v>
      </c>
      <c r="F80" s="33">
        <v>0</v>
      </c>
      <c r="G80" s="33">
        <v>0</v>
      </c>
      <c r="H80" s="33">
        <f t="shared" si="18"/>
        <v>99.096166307856265</v>
      </c>
      <c r="I80" s="34">
        <f t="shared" si="19"/>
        <v>100</v>
      </c>
      <c r="J80" s="34">
        <f t="shared" si="20"/>
        <v>0</v>
      </c>
      <c r="K80" s="35">
        <v>0</v>
      </c>
    </row>
    <row r="81" spans="1:11" ht="23.25" thickBot="1" x14ac:dyDescent="0.25">
      <c r="A81" s="68" t="s">
        <v>106</v>
      </c>
      <c r="B81" s="69" t="s">
        <v>107</v>
      </c>
      <c r="C81" s="70">
        <f>C82</f>
        <v>116985318</v>
      </c>
      <c r="D81" s="70">
        <v>106235318</v>
      </c>
      <c r="E81" s="70">
        <v>3312100</v>
      </c>
      <c r="F81" s="70">
        <v>3312100</v>
      </c>
      <c r="G81" s="70">
        <v>3312100</v>
      </c>
      <c r="H81" s="70">
        <f t="shared" si="18"/>
        <v>90.810812686768088</v>
      </c>
      <c r="I81" s="71">
        <f t="shared" si="19"/>
        <v>3.117701403218843</v>
      </c>
      <c r="J81" s="71">
        <f t="shared" si="20"/>
        <v>100</v>
      </c>
      <c r="K81" s="72">
        <f t="shared" si="21"/>
        <v>100</v>
      </c>
    </row>
    <row r="82" spans="1:11" ht="33.75" x14ac:dyDescent="0.2">
      <c r="A82" s="73" t="s">
        <v>108</v>
      </c>
      <c r="B82" s="74" t="s">
        <v>109</v>
      </c>
      <c r="C82" s="75">
        <v>116985318</v>
      </c>
      <c r="D82" s="75">
        <v>106235318</v>
      </c>
      <c r="E82" s="75">
        <v>3312100</v>
      </c>
      <c r="F82" s="75">
        <v>3312100</v>
      </c>
      <c r="G82" s="75">
        <v>3312100</v>
      </c>
      <c r="H82" s="75">
        <f t="shared" si="18"/>
        <v>90.810812686768088</v>
      </c>
      <c r="I82" s="76">
        <f t="shared" si="19"/>
        <v>3.117701403218843</v>
      </c>
      <c r="J82" s="76">
        <f t="shared" si="20"/>
        <v>100</v>
      </c>
      <c r="K82" s="77">
        <f t="shared" si="21"/>
        <v>100</v>
      </c>
    </row>
    <row r="83" spans="1:11" ht="22.5" x14ac:dyDescent="0.2">
      <c r="A83" s="63" t="s">
        <v>110</v>
      </c>
      <c r="B83" s="64" t="s">
        <v>111</v>
      </c>
      <c r="C83" s="65">
        <f>C84</f>
        <v>3100000000</v>
      </c>
      <c r="D83" s="65">
        <v>2000000000</v>
      </c>
      <c r="E83" s="65">
        <v>1675000000</v>
      </c>
      <c r="F83" s="65">
        <v>1100000000</v>
      </c>
      <c r="G83" s="65">
        <v>1100000000</v>
      </c>
      <c r="H83" s="65">
        <f t="shared" si="18"/>
        <v>64.516129032258064</v>
      </c>
      <c r="I83" s="66">
        <f t="shared" si="19"/>
        <v>83.75</v>
      </c>
      <c r="J83" s="66">
        <f t="shared" si="20"/>
        <v>65.671641791044777</v>
      </c>
      <c r="K83" s="67">
        <f t="shared" si="21"/>
        <v>100</v>
      </c>
    </row>
    <row r="84" spans="1:11" ht="33.75" x14ac:dyDescent="0.2">
      <c r="A84" s="63" t="s">
        <v>112</v>
      </c>
      <c r="B84" s="64" t="s">
        <v>113</v>
      </c>
      <c r="C84" s="65">
        <f>C85+C87</f>
        <v>3100000000</v>
      </c>
      <c r="D84" s="65">
        <v>2000000000</v>
      </c>
      <c r="E84" s="65">
        <v>1675000000</v>
      </c>
      <c r="F84" s="65">
        <v>1100000000</v>
      </c>
      <c r="G84" s="65">
        <v>1100000000</v>
      </c>
      <c r="H84" s="65">
        <f t="shared" si="18"/>
        <v>64.516129032258064</v>
      </c>
      <c r="I84" s="66">
        <f t="shared" si="19"/>
        <v>83.75</v>
      </c>
      <c r="J84" s="66">
        <f t="shared" si="20"/>
        <v>65.671641791044777</v>
      </c>
      <c r="K84" s="67">
        <f t="shared" si="21"/>
        <v>100</v>
      </c>
    </row>
    <row r="85" spans="1:11" ht="22.5" x14ac:dyDescent="0.2">
      <c r="A85" s="48" t="s">
        <v>114</v>
      </c>
      <c r="B85" s="49" t="s">
        <v>115</v>
      </c>
      <c r="C85" s="50">
        <f>C86</f>
        <v>900000000</v>
      </c>
      <c r="D85" s="50">
        <v>900000000</v>
      </c>
      <c r="E85" s="50">
        <v>575000000</v>
      </c>
      <c r="F85" s="50">
        <v>0</v>
      </c>
      <c r="G85" s="50">
        <v>0</v>
      </c>
      <c r="H85" s="50">
        <f t="shared" si="18"/>
        <v>100</v>
      </c>
      <c r="I85" s="51">
        <f t="shared" si="19"/>
        <v>63.888888888888886</v>
      </c>
      <c r="J85" s="51">
        <f t="shared" si="20"/>
        <v>0</v>
      </c>
      <c r="K85" s="52">
        <v>0</v>
      </c>
    </row>
    <row r="86" spans="1:11" ht="22.5" x14ac:dyDescent="0.2">
      <c r="A86" s="46" t="s">
        <v>116</v>
      </c>
      <c r="B86" s="47" t="s">
        <v>117</v>
      </c>
      <c r="C86" s="33">
        <v>900000000</v>
      </c>
      <c r="D86" s="33">
        <v>900000000</v>
      </c>
      <c r="E86" s="33">
        <v>575000000</v>
      </c>
      <c r="F86" s="33">
        <v>0</v>
      </c>
      <c r="G86" s="33">
        <v>0</v>
      </c>
      <c r="H86" s="33">
        <f t="shared" si="18"/>
        <v>100</v>
      </c>
      <c r="I86" s="34">
        <f t="shared" si="19"/>
        <v>63.888888888888886</v>
      </c>
      <c r="J86" s="34">
        <f t="shared" si="20"/>
        <v>0</v>
      </c>
      <c r="K86" s="35">
        <v>0</v>
      </c>
    </row>
    <row r="87" spans="1:11" ht="33.75" x14ac:dyDescent="0.2">
      <c r="A87" s="48" t="s">
        <v>118</v>
      </c>
      <c r="B87" s="49" t="s">
        <v>119</v>
      </c>
      <c r="C87" s="50">
        <f>C88</f>
        <v>2200000000</v>
      </c>
      <c r="D87" s="50">
        <v>1100000000</v>
      </c>
      <c r="E87" s="50">
        <v>1100000000</v>
      </c>
      <c r="F87" s="50">
        <v>1100000000</v>
      </c>
      <c r="G87" s="50">
        <v>1100000000</v>
      </c>
      <c r="H87" s="50">
        <f t="shared" si="18"/>
        <v>50</v>
      </c>
      <c r="I87" s="51">
        <f t="shared" si="19"/>
        <v>100</v>
      </c>
      <c r="J87" s="51">
        <f t="shared" si="20"/>
        <v>100</v>
      </c>
      <c r="K87" s="52">
        <f t="shared" si="21"/>
        <v>100</v>
      </c>
    </row>
    <row r="88" spans="1:11" ht="22.5" x14ac:dyDescent="0.2">
      <c r="A88" s="46" t="s">
        <v>120</v>
      </c>
      <c r="B88" s="47" t="s">
        <v>121</v>
      </c>
      <c r="C88" s="33">
        <v>2200000000</v>
      </c>
      <c r="D88" s="33">
        <v>1100000000</v>
      </c>
      <c r="E88" s="33">
        <v>1100000000</v>
      </c>
      <c r="F88" s="33">
        <v>1100000000</v>
      </c>
      <c r="G88" s="33">
        <v>1100000000</v>
      </c>
      <c r="H88" s="33">
        <f t="shared" si="18"/>
        <v>50</v>
      </c>
      <c r="I88" s="34">
        <f t="shared" si="19"/>
        <v>100</v>
      </c>
      <c r="J88" s="34">
        <f t="shared" si="20"/>
        <v>100</v>
      </c>
      <c r="K88" s="35">
        <f t="shared" si="21"/>
        <v>100</v>
      </c>
    </row>
    <row r="89" spans="1:11" ht="33.75" x14ac:dyDescent="0.2">
      <c r="A89" s="63" t="s">
        <v>122</v>
      </c>
      <c r="B89" s="64" t="s">
        <v>123</v>
      </c>
      <c r="C89" s="65">
        <f>C90</f>
        <v>937524971</v>
      </c>
      <c r="D89" s="65">
        <v>52200000</v>
      </c>
      <c r="E89" s="65">
        <v>0</v>
      </c>
      <c r="F89" s="65">
        <v>0</v>
      </c>
      <c r="G89" s="65">
        <v>0</v>
      </c>
      <c r="H89" s="65">
        <f t="shared" si="18"/>
        <v>5.5678516961869811</v>
      </c>
      <c r="I89" s="66">
        <f t="shared" si="19"/>
        <v>0</v>
      </c>
      <c r="J89" s="66">
        <v>0</v>
      </c>
      <c r="K89" s="67">
        <v>0</v>
      </c>
    </row>
    <row r="90" spans="1:11" ht="33.75" x14ac:dyDescent="0.2">
      <c r="A90" s="63" t="s">
        <v>124</v>
      </c>
      <c r="B90" s="64" t="s">
        <v>125</v>
      </c>
      <c r="C90" s="65">
        <f>C91</f>
        <v>937524971</v>
      </c>
      <c r="D90" s="65">
        <v>52200000</v>
      </c>
      <c r="E90" s="65">
        <v>0</v>
      </c>
      <c r="F90" s="65">
        <v>0</v>
      </c>
      <c r="G90" s="65">
        <v>0</v>
      </c>
      <c r="H90" s="65">
        <f t="shared" si="18"/>
        <v>5.5678516961869811</v>
      </c>
      <c r="I90" s="66">
        <f t="shared" si="19"/>
        <v>0</v>
      </c>
      <c r="J90" s="66">
        <v>0</v>
      </c>
      <c r="K90" s="67">
        <v>0</v>
      </c>
    </row>
    <row r="91" spans="1:11" ht="33.75" x14ac:dyDescent="0.2">
      <c r="A91" s="48" t="s">
        <v>126</v>
      </c>
      <c r="B91" s="49" t="s">
        <v>127</v>
      </c>
      <c r="C91" s="50">
        <f>C92</f>
        <v>937524971</v>
      </c>
      <c r="D91" s="50">
        <v>52200000</v>
      </c>
      <c r="E91" s="50">
        <v>0</v>
      </c>
      <c r="F91" s="50">
        <v>0</v>
      </c>
      <c r="G91" s="50">
        <v>0</v>
      </c>
      <c r="H91" s="50">
        <f t="shared" si="18"/>
        <v>5.5678516961869811</v>
      </c>
      <c r="I91" s="51">
        <f t="shared" si="19"/>
        <v>0</v>
      </c>
      <c r="J91" s="51">
        <v>0</v>
      </c>
      <c r="K91" s="52">
        <v>0</v>
      </c>
    </row>
    <row r="92" spans="1:11" x14ac:dyDescent="0.2">
      <c r="A92" s="46" t="s">
        <v>128</v>
      </c>
      <c r="B92" s="47" t="s">
        <v>85</v>
      </c>
      <c r="C92" s="33">
        <v>937524971</v>
      </c>
      <c r="D92" s="33">
        <v>52200000</v>
      </c>
      <c r="E92" s="33">
        <v>0</v>
      </c>
      <c r="F92" s="33">
        <v>0</v>
      </c>
      <c r="G92" s="33">
        <v>0</v>
      </c>
      <c r="H92" s="33">
        <f t="shared" si="18"/>
        <v>5.5678516961869811</v>
      </c>
      <c r="I92" s="34">
        <f t="shared" si="19"/>
        <v>0</v>
      </c>
      <c r="J92" s="34">
        <v>0</v>
      </c>
      <c r="K92" s="35">
        <v>0</v>
      </c>
    </row>
    <row r="93" spans="1:11" x14ac:dyDescent="0.2">
      <c r="A93" s="63" t="s">
        <v>129</v>
      </c>
      <c r="B93" s="64" t="s">
        <v>130</v>
      </c>
      <c r="C93" s="65">
        <f>C94+C112</f>
        <v>12866368418</v>
      </c>
      <c r="D93" s="65">
        <v>10297033714</v>
      </c>
      <c r="E93" s="65">
        <v>7527206071</v>
      </c>
      <c r="F93" s="65">
        <v>4037301397.0799999</v>
      </c>
      <c r="G93" s="65">
        <v>3825515468.0799999</v>
      </c>
      <c r="H93" s="65">
        <f t="shared" si="18"/>
        <v>80.030614540731548</v>
      </c>
      <c r="I93" s="66">
        <f t="shared" si="19"/>
        <v>73.100722791320948</v>
      </c>
      <c r="J93" s="66">
        <f t="shared" si="20"/>
        <v>53.636121543615964</v>
      </c>
      <c r="K93" s="67">
        <f t="shared" si="21"/>
        <v>94.754270039061851</v>
      </c>
    </row>
    <row r="94" spans="1:11" ht="22.5" x14ac:dyDescent="0.2">
      <c r="A94" s="63" t="s">
        <v>131</v>
      </c>
      <c r="B94" s="64" t="s">
        <v>132</v>
      </c>
      <c r="C94" s="65">
        <f>C95+C98+C100</f>
        <v>2741042695</v>
      </c>
      <c r="D94" s="65">
        <v>1222243244</v>
      </c>
      <c r="E94" s="65">
        <v>1211198185</v>
      </c>
      <c r="F94" s="65">
        <v>1211198185</v>
      </c>
      <c r="G94" s="65">
        <v>1211198185</v>
      </c>
      <c r="H94" s="65">
        <f t="shared" si="18"/>
        <v>44.590448964166903</v>
      </c>
      <c r="I94" s="66">
        <f t="shared" si="19"/>
        <v>99.096328897359811</v>
      </c>
      <c r="J94" s="66">
        <f t="shared" si="20"/>
        <v>100</v>
      </c>
      <c r="K94" s="67">
        <f t="shared" si="21"/>
        <v>100</v>
      </c>
    </row>
    <row r="95" spans="1:11" ht="33.75" x14ac:dyDescent="0.2">
      <c r="A95" s="48" t="s">
        <v>133</v>
      </c>
      <c r="B95" s="49" t="s">
        <v>134</v>
      </c>
      <c r="C95" s="50">
        <f>C96+C97</f>
        <v>467051757</v>
      </c>
      <c r="D95" s="50">
        <v>38280860</v>
      </c>
      <c r="E95" s="50">
        <v>38280860</v>
      </c>
      <c r="F95" s="50">
        <v>38280860</v>
      </c>
      <c r="G95" s="50">
        <v>38280860</v>
      </c>
      <c r="H95" s="50">
        <f t="shared" si="18"/>
        <v>8.1962779127282026</v>
      </c>
      <c r="I95" s="51">
        <f t="shared" si="19"/>
        <v>100</v>
      </c>
      <c r="J95" s="51">
        <f t="shared" si="20"/>
        <v>100</v>
      </c>
      <c r="K95" s="52">
        <f t="shared" si="21"/>
        <v>100</v>
      </c>
    </row>
    <row r="96" spans="1:11" ht="22.5" x14ac:dyDescent="0.2">
      <c r="A96" s="46" t="s">
        <v>135</v>
      </c>
      <c r="B96" s="47" t="s">
        <v>9</v>
      </c>
      <c r="C96" s="33">
        <v>428770897</v>
      </c>
      <c r="D96" s="33">
        <v>0</v>
      </c>
      <c r="E96" s="33">
        <v>0</v>
      </c>
      <c r="F96" s="33">
        <v>0</v>
      </c>
      <c r="G96" s="33">
        <v>0</v>
      </c>
      <c r="H96" s="33">
        <f t="shared" si="18"/>
        <v>0</v>
      </c>
      <c r="I96" s="34">
        <v>0</v>
      </c>
      <c r="J96" s="34">
        <v>0</v>
      </c>
      <c r="K96" s="35">
        <v>0</v>
      </c>
    </row>
    <row r="97" spans="1:11" x14ac:dyDescent="0.2">
      <c r="A97" s="46" t="s">
        <v>136</v>
      </c>
      <c r="B97" s="47" t="s">
        <v>19</v>
      </c>
      <c r="C97" s="33">
        <v>38280860</v>
      </c>
      <c r="D97" s="33">
        <v>38280860</v>
      </c>
      <c r="E97" s="33">
        <v>38280860</v>
      </c>
      <c r="F97" s="33">
        <v>38280860</v>
      </c>
      <c r="G97" s="33">
        <v>38280860</v>
      </c>
      <c r="H97" s="33">
        <f t="shared" si="18"/>
        <v>100</v>
      </c>
      <c r="I97" s="34">
        <f t="shared" si="19"/>
        <v>100</v>
      </c>
      <c r="J97" s="34">
        <f t="shared" si="20"/>
        <v>100</v>
      </c>
      <c r="K97" s="35">
        <f t="shared" si="21"/>
        <v>100</v>
      </c>
    </row>
    <row r="98" spans="1:11" ht="22.5" x14ac:dyDescent="0.2">
      <c r="A98" s="48" t="s">
        <v>137</v>
      </c>
      <c r="B98" s="49" t="s">
        <v>138</v>
      </c>
      <c r="C98" s="50">
        <f>C99</f>
        <v>400000000</v>
      </c>
      <c r="D98" s="50">
        <v>143336279</v>
      </c>
      <c r="E98" s="50">
        <v>137191220</v>
      </c>
      <c r="F98" s="50">
        <v>137191220</v>
      </c>
      <c r="G98" s="50">
        <v>137191220</v>
      </c>
      <c r="H98" s="50">
        <f t="shared" si="18"/>
        <v>35.834069750000005</v>
      </c>
      <c r="I98" s="51">
        <f t="shared" si="19"/>
        <v>95.712837641055273</v>
      </c>
      <c r="J98" s="51">
        <f t="shared" si="20"/>
        <v>100</v>
      </c>
      <c r="K98" s="52">
        <f t="shared" si="21"/>
        <v>100</v>
      </c>
    </row>
    <row r="99" spans="1:11" x14ac:dyDescent="0.2">
      <c r="A99" s="46" t="s">
        <v>139</v>
      </c>
      <c r="B99" s="47" t="s">
        <v>47</v>
      </c>
      <c r="C99" s="33">
        <v>400000000</v>
      </c>
      <c r="D99" s="33">
        <v>143336279</v>
      </c>
      <c r="E99" s="33">
        <v>137191220</v>
      </c>
      <c r="F99" s="33">
        <v>137191220</v>
      </c>
      <c r="G99" s="33">
        <v>137191220</v>
      </c>
      <c r="H99" s="33">
        <f t="shared" si="18"/>
        <v>35.834069750000005</v>
      </c>
      <c r="I99" s="34">
        <f t="shared" si="19"/>
        <v>95.712837641055273</v>
      </c>
      <c r="J99" s="34">
        <f t="shared" si="20"/>
        <v>100</v>
      </c>
      <c r="K99" s="35">
        <f t="shared" si="21"/>
        <v>100</v>
      </c>
    </row>
    <row r="100" spans="1:11" x14ac:dyDescent="0.2">
      <c r="A100" s="48" t="s">
        <v>140</v>
      </c>
      <c r="B100" s="49" t="s">
        <v>141</v>
      </c>
      <c r="C100" s="50">
        <f>C101+C102+C103+C104+C105+C106+C107+C108+C109+C110+C111</f>
        <v>1873990938</v>
      </c>
      <c r="D100" s="50">
        <v>1040626105</v>
      </c>
      <c r="E100" s="50">
        <v>1035726105</v>
      </c>
      <c r="F100" s="50">
        <v>1035726105</v>
      </c>
      <c r="G100" s="50">
        <v>1035726105</v>
      </c>
      <c r="H100" s="50">
        <f t="shared" si="18"/>
        <v>55.529943283002147</v>
      </c>
      <c r="I100" s="51">
        <f t="shared" si="19"/>
        <v>99.52912962912842</v>
      </c>
      <c r="J100" s="51">
        <f t="shared" si="20"/>
        <v>100</v>
      </c>
      <c r="K100" s="52">
        <f t="shared" si="21"/>
        <v>100</v>
      </c>
    </row>
    <row r="101" spans="1:11" ht="13.5" thickBot="1" x14ac:dyDescent="0.25">
      <c r="A101" s="53" t="s">
        <v>142</v>
      </c>
      <c r="B101" s="54" t="s">
        <v>143</v>
      </c>
      <c r="C101" s="55">
        <v>36838000</v>
      </c>
      <c r="D101" s="55">
        <v>14260158</v>
      </c>
      <c r="E101" s="55">
        <v>14260158</v>
      </c>
      <c r="F101" s="55">
        <v>14260158</v>
      </c>
      <c r="G101" s="55">
        <v>14260158</v>
      </c>
      <c r="H101" s="55">
        <f t="shared" si="18"/>
        <v>38.710456593734733</v>
      </c>
      <c r="I101" s="56">
        <f t="shared" si="19"/>
        <v>100</v>
      </c>
      <c r="J101" s="56">
        <f t="shared" si="20"/>
        <v>100</v>
      </c>
      <c r="K101" s="57">
        <f t="shared" si="21"/>
        <v>100</v>
      </c>
    </row>
    <row r="102" spans="1:11" x14ac:dyDescent="0.2">
      <c r="A102" s="73" t="s">
        <v>144</v>
      </c>
      <c r="B102" s="74" t="s">
        <v>145</v>
      </c>
      <c r="C102" s="75">
        <v>291854905</v>
      </c>
      <c r="D102" s="75">
        <v>262155512</v>
      </c>
      <c r="E102" s="75">
        <v>262155512</v>
      </c>
      <c r="F102" s="75">
        <v>262155512</v>
      </c>
      <c r="G102" s="75">
        <v>262155512</v>
      </c>
      <c r="H102" s="75">
        <f t="shared" si="18"/>
        <v>89.823918498131803</v>
      </c>
      <c r="I102" s="76">
        <f t="shared" si="19"/>
        <v>100</v>
      </c>
      <c r="J102" s="76">
        <f t="shared" si="20"/>
        <v>100</v>
      </c>
      <c r="K102" s="77">
        <f t="shared" si="21"/>
        <v>100</v>
      </c>
    </row>
    <row r="103" spans="1:11" x14ac:dyDescent="0.2">
      <c r="A103" s="46" t="s">
        <v>146</v>
      </c>
      <c r="B103" s="47" t="s">
        <v>147</v>
      </c>
      <c r="C103" s="33">
        <v>20000000</v>
      </c>
      <c r="D103" s="33">
        <v>5075518</v>
      </c>
      <c r="E103" s="33">
        <v>5075518</v>
      </c>
      <c r="F103" s="33">
        <v>5075518</v>
      </c>
      <c r="G103" s="33">
        <v>5075518</v>
      </c>
      <c r="H103" s="33">
        <f t="shared" si="18"/>
        <v>25.377590000000001</v>
      </c>
      <c r="I103" s="34">
        <f t="shared" si="19"/>
        <v>100</v>
      </c>
      <c r="J103" s="34">
        <f t="shared" si="20"/>
        <v>100</v>
      </c>
      <c r="K103" s="35">
        <f t="shared" si="21"/>
        <v>100</v>
      </c>
    </row>
    <row r="104" spans="1:11" x14ac:dyDescent="0.2">
      <c r="A104" s="46" t="s">
        <v>148</v>
      </c>
      <c r="B104" s="47" t="s">
        <v>149</v>
      </c>
      <c r="C104" s="33">
        <v>241662899</v>
      </c>
      <c r="D104" s="33">
        <v>295046</v>
      </c>
      <c r="E104" s="33">
        <v>295046</v>
      </c>
      <c r="F104" s="33">
        <v>295046</v>
      </c>
      <c r="G104" s="33">
        <v>295046</v>
      </c>
      <c r="H104" s="33">
        <f t="shared" si="18"/>
        <v>0.12208990342369434</v>
      </c>
      <c r="I104" s="34">
        <f t="shared" si="19"/>
        <v>100</v>
      </c>
      <c r="J104" s="34">
        <f t="shared" si="20"/>
        <v>100</v>
      </c>
      <c r="K104" s="35">
        <f t="shared" si="21"/>
        <v>100</v>
      </c>
    </row>
    <row r="105" spans="1:11" x14ac:dyDescent="0.2">
      <c r="A105" s="46" t="s">
        <v>150</v>
      </c>
      <c r="B105" s="47" t="s">
        <v>151</v>
      </c>
      <c r="C105" s="33">
        <v>133287525</v>
      </c>
      <c r="D105" s="33">
        <v>0</v>
      </c>
      <c r="E105" s="33">
        <v>0</v>
      </c>
      <c r="F105" s="33">
        <v>0</v>
      </c>
      <c r="G105" s="33">
        <v>0</v>
      </c>
      <c r="H105" s="33">
        <f t="shared" si="18"/>
        <v>0</v>
      </c>
      <c r="I105" s="34">
        <v>0</v>
      </c>
      <c r="J105" s="34">
        <v>0</v>
      </c>
      <c r="K105" s="35">
        <v>0</v>
      </c>
    </row>
    <row r="106" spans="1:11" ht="22.5" x14ac:dyDescent="0.2">
      <c r="A106" s="46" t="s">
        <v>152</v>
      </c>
      <c r="B106" s="47" t="s">
        <v>153</v>
      </c>
      <c r="C106" s="33">
        <v>100000000</v>
      </c>
      <c r="D106" s="33">
        <v>12607412</v>
      </c>
      <c r="E106" s="33">
        <v>7707412</v>
      </c>
      <c r="F106" s="33">
        <v>7707412</v>
      </c>
      <c r="G106" s="33">
        <v>7707412</v>
      </c>
      <c r="H106" s="33">
        <f t="shared" si="18"/>
        <v>12.607412000000002</v>
      </c>
      <c r="I106" s="34">
        <f t="shared" si="19"/>
        <v>61.133974205015271</v>
      </c>
      <c r="J106" s="34">
        <f t="shared" si="20"/>
        <v>100</v>
      </c>
      <c r="K106" s="35">
        <f t="shared" si="21"/>
        <v>100</v>
      </c>
    </row>
    <row r="107" spans="1:11" ht="22.5" x14ac:dyDescent="0.2">
      <c r="A107" s="46" t="s">
        <v>154</v>
      </c>
      <c r="B107" s="47" t="s">
        <v>155</v>
      </c>
      <c r="C107" s="33">
        <v>248683237</v>
      </c>
      <c r="D107" s="33">
        <v>248683237</v>
      </c>
      <c r="E107" s="33">
        <v>248683237</v>
      </c>
      <c r="F107" s="33">
        <v>248683237</v>
      </c>
      <c r="G107" s="33">
        <v>248683237</v>
      </c>
      <c r="H107" s="33">
        <f t="shared" si="18"/>
        <v>100</v>
      </c>
      <c r="I107" s="34">
        <f t="shared" si="19"/>
        <v>100</v>
      </c>
      <c r="J107" s="34">
        <f t="shared" si="20"/>
        <v>100</v>
      </c>
      <c r="K107" s="35">
        <f t="shared" si="21"/>
        <v>100</v>
      </c>
    </row>
    <row r="108" spans="1:11" x14ac:dyDescent="0.2">
      <c r="A108" s="46" t="s">
        <v>156</v>
      </c>
      <c r="B108" s="47" t="s">
        <v>157</v>
      </c>
      <c r="C108" s="33">
        <v>458319346</v>
      </c>
      <c r="D108" s="33">
        <v>458319346</v>
      </c>
      <c r="E108" s="33">
        <v>458319346</v>
      </c>
      <c r="F108" s="33">
        <v>458319346</v>
      </c>
      <c r="G108" s="33">
        <v>458319346</v>
      </c>
      <c r="H108" s="33">
        <f t="shared" si="18"/>
        <v>100</v>
      </c>
      <c r="I108" s="34">
        <f t="shared" si="19"/>
        <v>100</v>
      </c>
      <c r="J108" s="34">
        <f t="shared" si="20"/>
        <v>100</v>
      </c>
      <c r="K108" s="35">
        <f t="shared" si="21"/>
        <v>100</v>
      </c>
    </row>
    <row r="109" spans="1:11" ht="22.5" x14ac:dyDescent="0.2">
      <c r="A109" s="46" t="s">
        <v>158</v>
      </c>
      <c r="B109" s="47" t="s">
        <v>159</v>
      </c>
      <c r="C109" s="33">
        <v>40000000</v>
      </c>
      <c r="D109" s="33">
        <v>39229876</v>
      </c>
      <c r="E109" s="33">
        <v>39229876</v>
      </c>
      <c r="F109" s="33">
        <v>39229876</v>
      </c>
      <c r="G109" s="33">
        <v>39229876</v>
      </c>
      <c r="H109" s="33">
        <f t="shared" si="18"/>
        <v>98.074690000000004</v>
      </c>
      <c r="I109" s="34">
        <f t="shared" si="19"/>
        <v>100</v>
      </c>
      <c r="J109" s="34">
        <f t="shared" si="20"/>
        <v>100</v>
      </c>
      <c r="K109" s="35">
        <f t="shared" si="21"/>
        <v>100</v>
      </c>
    </row>
    <row r="110" spans="1:11" ht="22.5" x14ac:dyDescent="0.2">
      <c r="A110" s="46" t="s">
        <v>160</v>
      </c>
      <c r="B110" s="47" t="s">
        <v>161</v>
      </c>
      <c r="C110" s="33">
        <v>31720835</v>
      </c>
      <c r="D110" s="33">
        <v>0</v>
      </c>
      <c r="E110" s="33">
        <v>0</v>
      </c>
      <c r="F110" s="33">
        <v>0</v>
      </c>
      <c r="G110" s="33">
        <v>0</v>
      </c>
      <c r="H110" s="33">
        <f t="shared" si="18"/>
        <v>0</v>
      </c>
      <c r="I110" s="34">
        <v>0</v>
      </c>
      <c r="J110" s="34">
        <v>0</v>
      </c>
      <c r="K110" s="35">
        <v>0</v>
      </c>
    </row>
    <row r="111" spans="1:11" ht="22.5" x14ac:dyDescent="0.2">
      <c r="A111" s="46" t="s">
        <v>162</v>
      </c>
      <c r="B111" s="47" t="s">
        <v>163</v>
      </c>
      <c r="C111" s="33">
        <v>271624191</v>
      </c>
      <c r="D111" s="33">
        <v>0</v>
      </c>
      <c r="E111" s="33">
        <v>0</v>
      </c>
      <c r="F111" s="33">
        <v>0</v>
      </c>
      <c r="G111" s="33">
        <v>0</v>
      </c>
      <c r="H111" s="33">
        <f t="shared" si="18"/>
        <v>0</v>
      </c>
      <c r="I111" s="34">
        <v>0</v>
      </c>
      <c r="J111" s="34">
        <v>0</v>
      </c>
      <c r="K111" s="35">
        <v>0</v>
      </c>
    </row>
    <row r="112" spans="1:11" ht="22.5" x14ac:dyDescent="0.2">
      <c r="A112" s="63" t="s">
        <v>164</v>
      </c>
      <c r="B112" s="64" t="s">
        <v>165</v>
      </c>
      <c r="C112" s="65">
        <f>C113+C122+C126+C135</f>
        <v>10125325723</v>
      </c>
      <c r="D112" s="65">
        <v>9074790470</v>
      </c>
      <c r="E112" s="65">
        <v>6316007886</v>
      </c>
      <c r="F112" s="65">
        <v>2826103212.0799999</v>
      </c>
      <c r="G112" s="65">
        <v>2614317283.0799999</v>
      </c>
      <c r="H112" s="65">
        <f t="shared" si="18"/>
        <v>89.624676956182498</v>
      </c>
      <c r="I112" s="66">
        <f t="shared" si="19"/>
        <v>69.599490003431455</v>
      </c>
      <c r="J112" s="66">
        <f t="shared" si="20"/>
        <v>44.745086818911552</v>
      </c>
      <c r="K112" s="67">
        <f t="shared" si="21"/>
        <v>92.506079463243438</v>
      </c>
    </row>
    <row r="113" spans="1:11" ht="22.5" x14ac:dyDescent="0.2">
      <c r="A113" s="48" t="s">
        <v>166</v>
      </c>
      <c r="B113" s="49" t="s">
        <v>167</v>
      </c>
      <c r="C113" s="50">
        <f>C114+C115+C116+C117+C118+C119+C120+C121</f>
        <v>7374113303</v>
      </c>
      <c r="D113" s="50">
        <v>7182265770</v>
      </c>
      <c r="E113" s="50">
        <v>4906914917</v>
      </c>
      <c r="F113" s="50">
        <v>2364150583.0799999</v>
      </c>
      <c r="G113" s="50">
        <v>2152364654.0799999</v>
      </c>
      <c r="H113" s="50">
        <f t="shared" si="18"/>
        <v>97.398364723770243</v>
      </c>
      <c r="I113" s="51">
        <f t="shared" si="19"/>
        <v>68.319873896841329</v>
      </c>
      <c r="J113" s="51">
        <f t="shared" si="20"/>
        <v>48.17997913290494</v>
      </c>
      <c r="K113" s="52">
        <f t="shared" si="21"/>
        <v>91.04177498185895</v>
      </c>
    </row>
    <row r="114" spans="1:11" ht="22.5" x14ac:dyDescent="0.2">
      <c r="A114" s="46" t="s">
        <v>168</v>
      </c>
      <c r="B114" s="47" t="s">
        <v>169</v>
      </c>
      <c r="C114" s="33">
        <v>562569017</v>
      </c>
      <c r="D114" s="33">
        <v>562569017</v>
      </c>
      <c r="E114" s="33">
        <v>522569017</v>
      </c>
      <c r="F114" s="33">
        <v>70859697</v>
      </c>
      <c r="G114" s="33">
        <v>70859697</v>
      </c>
      <c r="H114" s="33">
        <f t="shared" si="18"/>
        <v>100</v>
      </c>
      <c r="I114" s="34">
        <f t="shared" si="19"/>
        <v>92.889761293057489</v>
      </c>
      <c r="J114" s="34">
        <f t="shared" si="20"/>
        <v>13.559873374582404</v>
      </c>
      <c r="K114" s="35">
        <f t="shared" si="21"/>
        <v>100</v>
      </c>
    </row>
    <row r="115" spans="1:11" x14ac:dyDescent="0.2">
      <c r="A115" s="46" t="s">
        <v>170</v>
      </c>
      <c r="B115" s="47" t="s">
        <v>171</v>
      </c>
      <c r="C115" s="33">
        <v>190000000</v>
      </c>
      <c r="D115" s="33">
        <v>190000000</v>
      </c>
      <c r="E115" s="33">
        <v>190000000</v>
      </c>
      <c r="F115" s="33">
        <v>38564461</v>
      </c>
      <c r="G115" s="33">
        <v>38564461</v>
      </c>
      <c r="H115" s="33">
        <f t="shared" si="18"/>
        <v>100</v>
      </c>
      <c r="I115" s="34">
        <f t="shared" si="19"/>
        <v>100</v>
      </c>
      <c r="J115" s="34">
        <f t="shared" si="20"/>
        <v>20.297084736842105</v>
      </c>
      <c r="K115" s="35">
        <f t="shared" si="21"/>
        <v>100</v>
      </c>
    </row>
    <row r="116" spans="1:11" x14ac:dyDescent="0.2">
      <c r="A116" s="46" t="s">
        <v>172</v>
      </c>
      <c r="B116" s="47" t="s">
        <v>173</v>
      </c>
      <c r="C116" s="33">
        <v>2908955708</v>
      </c>
      <c r="D116" s="33">
        <v>2906020660</v>
      </c>
      <c r="E116" s="33">
        <v>1226740553</v>
      </c>
      <c r="F116" s="33">
        <v>1016574754</v>
      </c>
      <c r="G116" s="33">
        <v>804788825</v>
      </c>
      <c r="H116" s="33">
        <f t="shared" si="18"/>
        <v>99.899103035775752</v>
      </c>
      <c r="I116" s="34">
        <f t="shared" si="19"/>
        <v>42.213758831294754</v>
      </c>
      <c r="J116" s="34">
        <f t="shared" si="20"/>
        <v>82.867950481783737</v>
      </c>
      <c r="K116" s="35">
        <f t="shared" si="21"/>
        <v>79.16671369550852</v>
      </c>
    </row>
    <row r="117" spans="1:11" ht="12.75" customHeight="1" x14ac:dyDescent="0.2">
      <c r="A117" s="46" t="s">
        <v>174</v>
      </c>
      <c r="B117" s="47" t="s">
        <v>175</v>
      </c>
      <c r="C117" s="33">
        <v>3150000000</v>
      </c>
      <c r="D117" s="33">
        <v>3130000000</v>
      </c>
      <c r="E117" s="33">
        <v>2650060854</v>
      </c>
      <c r="F117" s="33">
        <v>1145816804</v>
      </c>
      <c r="G117" s="33">
        <v>1145816804</v>
      </c>
      <c r="H117" s="33">
        <f t="shared" si="18"/>
        <v>99.365079365079367</v>
      </c>
      <c r="I117" s="34">
        <f t="shared" si="19"/>
        <v>84.666480958466451</v>
      </c>
      <c r="J117" s="34">
        <f t="shared" si="20"/>
        <v>43.237377068926733</v>
      </c>
      <c r="K117" s="35">
        <f t="shared" si="21"/>
        <v>100</v>
      </c>
    </row>
    <row r="118" spans="1:11" x14ac:dyDescent="0.2">
      <c r="A118" s="46" t="s">
        <v>176</v>
      </c>
      <c r="B118" s="47" t="s">
        <v>177</v>
      </c>
      <c r="C118" s="33">
        <v>184476709</v>
      </c>
      <c r="D118" s="33">
        <v>184476709</v>
      </c>
      <c r="E118" s="33">
        <v>108345109</v>
      </c>
      <c r="F118" s="33">
        <v>44945420</v>
      </c>
      <c r="G118" s="33">
        <v>44945420</v>
      </c>
      <c r="H118" s="33">
        <f t="shared" si="18"/>
        <v>100</v>
      </c>
      <c r="I118" s="34">
        <f t="shared" si="19"/>
        <v>58.731050433038675</v>
      </c>
      <c r="J118" s="34">
        <f t="shared" si="20"/>
        <v>41.483570799674951</v>
      </c>
      <c r="K118" s="35">
        <f t="shared" si="21"/>
        <v>100</v>
      </c>
    </row>
    <row r="119" spans="1:11" x14ac:dyDescent="0.2">
      <c r="A119" s="46" t="s">
        <v>178</v>
      </c>
      <c r="B119" s="47" t="s">
        <v>179</v>
      </c>
      <c r="C119" s="33">
        <v>180000000</v>
      </c>
      <c r="D119" s="33">
        <v>133199384</v>
      </c>
      <c r="E119" s="33">
        <v>133199384</v>
      </c>
      <c r="F119" s="33">
        <v>45276307.079999998</v>
      </c>
      <c r="G119" s="33">
        <v>45276307.079999998</v>
      </c>
      <c r="H119" s="33">
        <f t="shared" si="18"/>
        <v>73.999657777777784</v>
      </c>
      <c r="I119" s="34">
        <f t="shared" si="19"/>
        <v>100</v>
      </c>
      <c r="J119" s="34">
        <f t="shared" si="20"/>
        <v>33.991378728898624</v>
      </c>
      <c r="K119" s="35">
        <f t="shared" si="21"/>
        <v>100</v>
      </c>
    </row>
    <row r="120" spans="1:11" ht="22.5" x14ac:dyDescent="0.2">
      <c r="A120" s="46" t="s">
        <v>180</v>
      </c>
      <c r="B120" s="47" t="s">
        <v>181</v>
      </c>
      <c r="C120" s="33">
        <v>26000000</v>
      </c>
      <c r="D120" s="33">
        <v>26000000</v>
      </c>
      <c r="E120" s="33">
        <v>26000000</v>
      </c>
      <c r="F120" s="33">
        <v>2113140</v>
      </c>
      <c r="G120" s="33">
        <v>2113140</v>
      </c>
      <c r="H120" s="33">
        <f t="shared" si="18"/>
        <v>100</v>
      </c>
      <c r="I120" s="34">
        <f t="shared" si="19"/>
        <v>100</v>
      </c>
      <c r="J120" s="34">
        <f t="shared" si="20"/>
        <v>8.1274615384615387</v>
      </c>
      <c r="K120" s="35">
        <f t="shared" si="21"/>
        <v>100</v>
      </c>
    </row>
    <row r="121" spans="1:11" x14ac:dyDescent="0.2">
      <c r="A121" s="46" t="s">
        <v>182</v>
      </c>
      <c r="B121" s="47" t="s">
        <v>81</v>
      </c>
      <c r="C121" s="33">
        <v>172111869</v>
      </c>
      <c r="D121" s="33">
        <v>50000000</v>
      </c>
      <c r="E121" s="33">
        <v>50000000</v>
      </c>
      <c r="F121" s="33">
        <v>0</v>
      </c>
      <c r="G121" s="33">
        <v>0</v>
      </c>
      <c r="H121" s="33">
        <f t="shared" si="18"/>
        <v>29.050872720462991</v>
      </c>
      <c r="I121" s="34">
        <f t="shared" si="19"/>
        <v>100</v>
      </c>
      <c r="J121" s="34">
        <f t="shared" si="20"/>
        <v>0</v>
      </c>
      <c r="K121" s="35">
        <v>0</v>
      </c>
    </row>
    <row r="122" spans="1:11" ht="22.5" x14ac:dyDescent="0.2">
      <c r="A122" s="48" t="s">
        <v>183</v>
      </c>
      <c r="B122" s="49" t="s">
        <v>184</v>
      </c>
      <c r="C122" s="50">
        <f>C123+C124+C125</f>
        <v>1400000000</v>
      </c>
      <c r="D122" s="50">
        <v>1307460093</v>
      </c>
      <c r="E122" s="50">
        <v>1017963262</v>
      </c>
      <c r="F122" s="50">
        <v>184343822</v>
      </c>
      <c r="G122" s="50">
        <v>184343822</v>
      </c>
      <c r="H122" s="50">
        <f t="shared" si="18"/>
        <v>93.390006642857131</v>
      </c>
      <c r="I122" s="51">
        <f t="shared" si="19"/>
        <v>77.858075168034986</v>
      </c>
      <c r="J122" s="51">
        <f t="shared" si="20"/>
        <v>18.109083979889245</v>
      </c>
      <c r="K122" s="52">
        <f t="shared" si="21"/>
        <v>100</v>
      </c>
    </row>
    <row r="123" spans="1:11" x14ac:dyDescent="0.2">
      <c r="A123" s="46" t="s">
        <v>185</v>
      </c>
      <c r="B123" s="47" t="s">
        <v>85</v>
      </c>
      <c r="C123" s="33">
        <v>1300000000</v>
      </c>
      <c r="D123" s="33">
        <v>1238999538</v>
      </c>
      <c r="E123" s="33">
        <v>1015371307</v>
      </c>
      <c r="F123" s="33">
        <v>181751867</v>
      </c>
      <c r="G123" s="33">
        <v>181751867</v>
      </c>
      <c r="H123" s="33">
        <f t="shared" si="18"/>
        <v>95.307656769230761</v>
      </c>
      <c r="I123" s="34">
        <f t="shared" si="19"/>
        <v>81.950902793637681</v>
      </c>
      <c r="J123" s="34">
        <f t="shared" si="20"/>
        <v>17.900039694542993</v>
      </c>
      <c r="K123" s="35">
        <f t="shared" si="21"/>
        <v>100</v>
      </c>
    </row>
    <row r="124" spans="1:11" x14ac:dyDescent="0.2">
      <c r="A124" s="46" t="s">
        <v>186</v>
      </c>
      <c r="B124" s="47" t="s">
        <v>187</v>
      </c>
      <c r="C124" s="33">
        <v>65000000</v>
      </c>
      <c r="D124" s="33">
        <v>55144555</v>
      </c>
      <c r="E124" s="33">
        <v>2591955</v>
      </c>
      <c r="F124" s="33">
        <v>2591955</v>
      </c>
      <c r="G124" s="33">
        <v>2591955</v>
      </c>
      <c r="H124" s="33">
        <f t="shared" si="18"/>
        <v>84.83777692307693</v>
      </c>
      <c r="I124" s="34">
        <f t="shared" si="19"/>
        <v>4.7002918057820944</v>
      </c>
      <c r="J124" s="34">
        <f t="shared" si="20"/>
        <v>100</v>
      </c>
      <c r="K124" s="35">
        <f t="shared" si="21"/>
        <v>100</v>
      </c>
    </row>
    <row r="125" spans="1:11" x14ac:dyDescent="0.2">
      <c r="A125" s="46" t="s">
        <v>188</v>
      </c>
      <c r="B125" s="47" t="s">
        <v>189</v>
      </c>
      <c r="C125" s="33">
        <v>35000000</v>
      </c>
      <c r="D125" s="33">
        <v>13316000</v>
      </c>
      <c r="E125" s="33">
        <v>0</v>
      </c>
      <c r="F125" s="33">
        <v>0</v>
      </c>
      <c r="G125" s="33">
        <v>0</v>
      </c>
      <c r="H125" s="33">
        <f t="shared" si="18"/>
        <v>38.04571428571429</v>
      </c>
      <c r="I125" s="34">
        <f t="shared" si="19"/>
        <v>0</v>
      </c>
      <c r="J125" s="34">
        <v>0</v>
      </c>
      <c r="K125" s="35">
        <v>0</v>
      </c>
    </row>
    <row r="126" spans="1:11" ht="22.5" x14ac:dyDescent="0.2">
      <c r="A126" s="48" t="s">
        <v>190</v>
      </c>
      <c r="B126" s="49" t="s">
        <v>191</v>
      </c>
      <c r="C126" s="50">
        <f>C127+C128+C129+C130+C131+C132+C133+C134</f>
        <v>951212420</v>
      </c>
      <c r="D126" s="50">
        <v>395519607</v>
      </c>
      <c r="E126" s="50">
        <v>261386807</v>
      </c>
      <c r="F126" s="50">
        <v>261386807</v>
      </c>
      <c r="G126" s="50">
        <v>261386807</v>
      </c>
      <c r="H126" s="50">
        <f t="shared" si="18"/>
        <v>41.580576397436019</v>
      </c>
      <c r="I126" s="51">
        <f t="shared" si="19"/>
        <v>66.086940413045056</v>
      </c>
      <c r="J126" s="51">
        <f t="shared" si="20"/>
        <v>100</v>
      </c>
      <c r="K126" s="52">
        <f t="shared" si="21"/>
        <v>100</v>
      </c>
    </row>
    <row r="127" spans="1:11" x14ac:dyDescent="0.2">
      <c r="A127" s="46" t="s">
        <v>192</v>
      </c>
      <c r="B127" s="47" t="s">
        <v>193</v>
      </c>
      <c r="C127" s="33">
        <v>150000000</v>
      </c>
      <c r="D127" s="33">
        <v>9502456</v>
      </c>
      <c r="E127" s="33">
        <v>9502456</v>
      </c>
      <c r="F127" s="33">
        <v>9502456</v>
      </c>
      <c r="G127" s="33">
        <v>9502456</v>
      </c>
      <c r="H127" s="33">
        <f t="shared" si="18"/>
        <v>6.334970666666667</v>
      </c>
      <c r="I127" s="34">
        <f t="shared" si="19"/>
        <v>100</v>
      </c>
      <c r="J127" s="34">
        <f t="shared" si="20"/>
        <v>100</v>
      </c>
      <c r="K127" s="35">
        <f t="shared" si="21"/>
        <v>100</v>
      </c>
    </row>
    <row r="128" spans="1:11" ht="22.5" x14ac:dyDescent="0.2">
      <c r="A128" s="46" t="s">
        <v>194</v>
      </c>
      <c r="B128" s="47" t="s">
        <v>195</v>
      </c>
      <c r="C128" s="33">
        <v>130000000</v>
      </c>
      <c r="D128" s="33">
        <v>51795157</v>
      </c>
      <c r="E128" s="33">
        <v>51795157</v>
      </c>
      <c r="F128" s="33">
        <v>51795157</v>
      </c>
      <c r="G128" s="33">
        <v>51795157</v>
      </c>
      <c r="H128" s="33">
        <f t="shared" si="18"/>
        <v>39.842428461538461</v>
      </c>
      <c r="I128" s="34">
        <f t="shared" si="19"/>
        <v>100</v>
      </c>
      <c r="J128" s="34">
        <f t="shared" si="20"/>
        <v>100</v>
      </c>
      <c r="K128" s="35">
        <f t="shared" si="21"/>
        <v>100</v>
      </c>
    </row>
    <row r="129" spans="1:11" ht="13.5" thickBot="1" x14ac:dyDescent="0.25">
      <c r="A129" s="53" t="s">
        <v>196</v>
      </c>
      <c r="B129" s="54" t="s">
        <v>197</v>
      </c>
      <c r="C129" s="55">
        <v>25000000</v>
      </c>
      <c r="D129" s="55">
        <v>0</v>
      </c>
      <c r="E129" s="55">
        <v>0</v>
      </c>
      <c r="F129" s="55">
        <v>0</v>
      </c>
      <c r="G129" s="55">
        <v>0</v>
      </c>
      <c r="H129" s="55">
        <f t="shared" si="18"/>
        <v>0</v>
      </c>
      <c r="I129" s="56">
        <v>0</v>
      </c>
      <c r="J129" s="56">
        <v>0</v>
      </c>
      <c r="K129" s="57">
        <v>0</v>
      </c>
    </row>
    <row r="130" spans="1:11" x14ac:dyDescent="0.2">
      <c r="A130" s="73" t="s">
        <v>198</v>
      </c>
      <c r="B130" s="74" t="s">
        <v>199</v>
      </c>
      <c r="C130" s="75">
        <v>348000000</v>
      </c>
      <c r="D130" s="75">
        <v>135799675</v>
      </c>
      <c r="E130" s="75">
        <v>135799675</v>
      </c>
      <c r="F130" s="75">
        <v>135799675</v>
      </c>
      <c r="G130" s="75">
        <v>135799675</v>
      </c>
      <c r="H130" s="75">
        <f t="shared" si="18"/>
        <v>39.022895114942528</v>
      </c>
      <c r="I130" s="76">
        <f t="shared" si="19"/>
        <v>100</v>
      </c>
      <c r="J130" s="76">
        <f t="shared" si="20"/>
        <v>100</v>
      </c>
      <c r="K130" s="77">
        <f t="shared" si="21"/>
        <v>100</v>
      </c>
    </row>
    <row r="131" spans="1:11" ht="22.5" x14ac:dyDescent="0.2">
      <c r="A131" s="46" t="s">
        <v>200</v>
      </c>
      <c r="B131" s="47" t="s">
        <v>201</v>
      </c>
      <c r="C131" s="33">
        <v>140000000</v>
      </c>
      <c r="D131" s="33">
        <v>139209900</v>
      </c>
      <c r="E131" s="33">
        <v>63289519</v>
      </c>
      <c r="F131" s="33">
        <v>63289519</v>
      </c>
      <c r="G131" s="33">
        <v>63289519</v>
      </c>
      <c r="H131" s="33">
        <f t="shared" si="18"/>
        <v>99.435642857142852</v>
      </c>
      <c r="I131" s="34">
        <f t="shared" si="19"/>
        <v>45.46337509042101</v>
      </c>
      <c r="J131" s="34">
        <f t="shared" si="20"/>
        <v>100</v>
      </c>
      <c r="K131" s="35">
        <f t="shared" si="21"/>
        <v>100</v>
      </c>
    </row>
    <row r="132" spans="1:11" ht="22.5" x14ac:dyDescent="0.2">
      <c r="A132" s="46" t="s">
        <v>202</v>
      </c>
      <c r="B132" s="47" t="s">
        <v>203</v>
      </c>
      <c r="C132" s="33">
        <v>20000000</v>
      </c>
      <c r="D132" s="33">
        <v>1000000</v>
      </c>
      <c r="E132" s="33">
        <v>1000000</v>
      </c>
      <c r="F132" s="33">
        <v>1000000</v>
      </c>
      <c r="G132" s="33">
        <v>1000000</v>
      </c>
      <c r="H132" s="33">
        <f t="shared" si="18"/>
        <v>5</v>
      </c>
      <c r="I132" s="34">
        <f t="shared" si="19"/>
        <v>100</v>
      </c>
      <c r="J132" s="34">
        <f t="shared" si="20"/>
        <v>100</v>
      </c>
      <c r="K132" s="35">
        <f t="shared" si="21"/>
        <v>100</v>
      </c>
    </row>
    <row r="133" spans="1:11" ht="22.5" x14ac:dyDescent="0.2">
      <c r="A133" s="46" t="s">
        <v>204</v>
      </c>
      <c r="B133" s="47" t="s">
        <v>205</v>
      </c>
      <c r="C133" s="33">
        <v>58212420</v>
      </c>
      <c r="D133" s="33">
        <v>58212419</v>
      </c>
      <c r="E133" s="33">
        <v>0</v>
      </c>
      <c r="F133" s="33">
        <v>0</v>
      </c>
      <c r="G133" s="33">
        <v>0</v>
      </c>
      <c r="H133" s="33">
        <f t="shared" si="18"/>
        <v>99.999998282153541</v>
      </c>
      <c r="I133" s="34">
        <f t="shared" si="19"/>
        <v>0</v>
      </c>
      <c r="J133" s="34">
        <v>0</v>
      </c>
      <c r="K133" s="35">
        <v>0</v>
      </c>
    </row>
    <row r="134" spans="1:11" x14ac:dyDescent="0.2">
      <c r="A134" s="46" t="s">
        <v>206</v>
      </c>
      <c r="B134" s="47" t="s">
        <v>207</v>
      </c>
      <c r="C134" s="33">
        <v>80000000</v>
      </c>
      <c r="D134" s="33">
        <v>0</v>
      </c>
      <c r="E134" s="33">
        <v>0</v>
      </c>
      <c r="F134" s="33">
        <v>0</v>
      </c>
      <c r="G134" s="33">
        <v>0</v>
      </c>
      <c r="H134" s="33">
        <f t="shared" si="18"/>
        <v>0</v>
      </c>
      <c r="I134" s="34">
        <v>0</v>
      </c>
      <c r="J134" s="34">
        <v>0</v>
      </c>
      <c r="K134" s="35">
        <v>0</v>
      </c>
    </row>
    <row r="135" spans="1:11" ht="22.5" x14ac:dyDescent="0.2">
      <c r="A135" s="48" t="s">
        <v>208</v>
      </c>
      <c r="B135" s="49" t="s">
        <v>209</v>
      </c>
      <c r="C135" s="50">
        <f>C136+C137+C138</f>
        <v>400000000</v>
      </c>
      <c r="D135" s="50">
        <v>189545000</v>
      </c>
      <c r="E135" s="50">
        <v>129742900</v>
      </c>
      <c r="F135" s="50">
        <v>16222000</v>
      </c>
      <c r="G135" s="50">
        <v>16222000</v>
      </c>
      <c r="H135" s="50">
        <f t="shared" si="18"/>
        <v>47.386250000000004</v>
      </c>
      <c r="I135" s="51">
        <f t="shared" si="19"/>
        <v>68.449655754570159</v>
      </c>
      <c r="J135" s="51">
        <f t="shared" si="20"/>
        <v>12.503188999166815</v>
      </c>
      <c r="K135" s="52">
        <f t="shared" si="21"/>
        <v>100</v>
      </c>
    </row>
    <row r="136" spans="1:11" x14ac:dyDescent="0.2">
      <c r="A136" s="46" t="s">
        <v>210</v>
      </c>
      <c r="B136" s="47" t="s">
        <v>211</v>
      </c>
      <c r="C136" s="33">
        <v>150000000</v>
      </c>
      <c r="D136" s="33">
        <v>38800000</v>
      </c>
      <c r="E136" s="33">
        <v>34997900</v>
      </c>
      <c r="F136" s="33">
        <v>0</v>
      </c>
      <c r="G136" s="33">
        <v>0</v>
      </c>
      <c r="H136" s="33">
        <f t="shared" si="18"/>
        <v>25.866666666666667</v>
      </c>
      <c r="I136" s="34">
        <f t="shared" si="19"/>
        <v>90.200773195876295</v>
      </c>
      <c r="J136" s="34">
        <f t="shared" si="20"/>
        <v>0</v>
      </c>
      <c r="K136" s="35">
        <v>0</v>
      </c>
    </row>
    <row r="137" spans="1:11" x14ac:dyDescent="0.2">
      <c r="A137" s="46" t="s">
        <v>212</v>
      </c>
      <c r="B137" s="47" t="s">
        <v>213</v>
      </c>
      <c r="C137" s="33">
        <v>30000000</v>
      </c>
      <c r="D137" s="33">
        <v>795000</v>
      </c>
      <c r="E137" s="33">
        <v>795000</v>
      </c>
      <c r="F137" s="33">
        <v>795000</v>
      </c>
      <c r="G137" s="33">
        <v>795000</v>
      </c>
      <c r="H137" s="33">
        <f t="shared" si="18"/>
        <v>2.65</v>
      </c>
      <c r="I137" s="34">
        <f t="shared" si="19"/>
        <v>100</v>
      </c>
      <c r="J137" s="34">
        <f t="shared" si="20"/>
        <v>100</v>
      </c>
      <c r="K137" s="35">
        <f t="shared" si="21"/>
        <v>100</v>
      </c>
    </row>
    <row r="138" spans="1:11" ht="22.5" x14ac:dyDescent="0.2">
      <c r="A138" s="46" t="s">
        <v>214</v>
      </c>
      <c r="B138" s="47" t="s">
        <v>215</v>
      </c>
      <c r="C138" s="33">
        <v>220000000</v>
      </c>
      <c r="D138" s="33">
        <v>149950000</v>
      </c>
      <c r="E138" s="33">
        <v>93950000</v>
      </c>
      <c r="F138" s="33">
        <v>15427000</v>
      </c>
      <c r="G138" s="33">
        <v>15427000</v>
      </c>
      <c r="H138" s="33">
        <f t="shared" si="18"/>
        <v>68.159090909090907</v>
      </c>
      <c r="I138" s="34">
        <f t="shared" si="19"/>
        <v>62.654218072690895</v>
      </c>
      <c r="J138" s="34">
        <f t="shared" si="20"/>
        <v>16.420436402341672</v>
      </c>
      <c r="K138" s="35">
        <f t="shared" si="21"/>
        <v>100</v>
      </c>
    </row>
    <row r="139" spans="1:11" x14ac:dyDescent="0.2">
      <c r="A139" s="46"/>
      <c r="B139" s="47"/>
      <c r="C139" s="33"/>
      <c r="D139" s="33"/>
      <c r="E139" s="33"/>
      <c r="F139" s="33"/>
      <c r="G139" s="33"/>
      <c r="H139" s="33"/>
      <c r="I139" s="34"/>
      <c r="J139" s="34"/>
      <c r="K139" s="35"/>
    </row>
    <row r="140" spans="1:11" x14ac:dyDescent="0.2">
      <c r="A140" s="63" t="s">
        <v>216</v>
      </c>
      <c r="B140" s="64" t="s">
        <v>217</v>
      </c>
      <c r="C140" s="65">
        <f>C142+C148</f>
        <v>65001679715</v>
      </c>
      <c r="D140" s="65">
        <v>13088988081</v>
      </c>
      <c r="E140" s="65">
        <v>13088988081</v>
      </c>
      <c r="F140" s="65">
        <v>13088988081</v>
      </c>
      <c r="G140" s="65">
        <v>13088988081</v>
      </c>
      <c r="H140" s="65">
        <f t="shared" si="18"/>
        <v>20.136384380201704</v>
      </c>
      <c r="I140" s="66">
        <f t="shared" si="19"/>
        <v>100</v>
      </c>
      <c r="J140" s="66">
        <f t="shared" si="20"/>
        <v>100</v>
      </c>
      <c r="K140" s="67">
        <f t="shared" si="21"/>
        <v>100</v>
      </c>
    </row>
    <row r="141" spans="1:11" x14ac:dyDescent="0.2">
      <c r="A141" s="63"/>
      <c r="B141" s="64"/>
      <c r="C141" s="65"/>
      <c r="D141" s="65"/>
      <c r="E141" s="65"/>
      <c r="F141" s="65"/>
      <c r="G141" s="65"/>
      <c r="H141" s="65"/>
      <c r="I141" s="66"/>
      <c r="J141" s="66"/>
      <c r="K141" s="67"/>
    </row>
    <row r="142" spans="1:11" x14ac:dyDescent="0.2">
      <c r="A142" s="63" t="s">
        <v>218</v>
      </c>
      <c r="B142" s="64" t="s">
        <v>219</v>
      </c>
      <c r="C142" s="65">
        <f>C143+C146</f>
        <v>46141083947</v>
      </c>
      <c r="D142" s="65">
        <v>5230810394</v>
      </c>
      <c r="E142" s="65">
        <v>5230810394</v>
      </c>
      <c r="F142" s="65">
        <v>5230810394</v>
      </c>
      <c r="G142" s="65">
        <v>5230810394</v>
      </c>
      <c r="H142" s="65">
        <f t="shared" si="18"/>
        <v>11.336557242583151</v>
      </c>
      <c r="I142" s="66">
        <f t="shared" si="19"/>
        <v>100</v>
      </c>
      <c r="J142" s="66">
        <f t="shared" si="20"/>
        <v>100</v>
      </c>
      <c r="K142" s="67">
        <f t="shared" si="21"/>
        <v>100</v>
      </c>
    </row>
    <row r="143" spans="1:11" x14ac:dyDescent="0.2">
      <c r="A143" s="63" t="s">
        <v>220</v>
      </c>
      <c r="B143" s="64" t="s">
        <v>221</v>
      </c>
      <c r="C143" s="65">
        <f>C144+C145</f>
        <v>46066083947</v>
      </c>
      <c r="D143" s="65">
        <v>5230810394</v>
      </c>
      <c r="E143" s="65">
        <v>5230810394</v>
      </c>
      <c r="F143" s="65">
        <v>5230810394</v>
      </c>
      <c r="G143" s="65">
        <v>5230810394</v>
      </c>
      <c r="H143" s="65">
        <f t="shared" ref="H143:H208" si="22">D143/C143*100</f>
        <v>11.355014244358513</v>
      </c>
      <c r="I143" s="66">
        <f t="shared" ref="I143:I208" si="23">E143/D143*100</f>
        <v>100</v>
      </c>
      <c r="J143" s="66">
        <f t="shared" ref="J143:J208" si="24">F143/E143*100</f>
        <v>100</v>
      </c>
      <c r="K143" s="67">
        <f t="shared" ref="K143:K208" si="25">G143/F143*100</f>
        <v>100</v>
      </c>
    </row>
    <row r="144" spans="1:11" ht="22.5" x14ac:dyDescent="0.2">
      <c r="A144" s="46" t="s">
        <v>222</v>
      </c>
      <c r="B144" s="47" t="s">
        <v>223</v>
      </c>
      <c r="C144" s="33">
        <v>42553470345</v>
      </c>
      <c r="D144" s="33">
        <v>5230810394</v>
      </c>
      <c r="E144" s="33">
        <v>5230810394</v>
      </c>
      <c r="F144" s="33">
        <v>5230810394</v>
      </c>
      <c r="G144" s="33">
        <v>5230810394</v>
      </c>
      <c r="H144" s="33">
        <f t="shared" si="22"/>
        <v>12.292323872980235</v>
      </c>
      <c r="I144" s="34">
        <f t="shared" si="23"/>
        <v>100</v>
      </c>
      <c r="J144" s="34">
        <f t="shared" si="24"/>
        <v>100</v>
      </c>
      <c r="K144" s="35">
        <f t="shared" si="25"/>
        <v>100</v>
      </c>
    </row>
    <row r="145" spans="1:11" ht="22.5" x14ac:dyDescent="0.2">
      <c r="A145" s="46" t="s">
        <v>224</v>
      </c>
      <c r="B145" s="47" t="s">
        <v>225</v>
      </c>
      <c r="C145" s="33">
        <v>3512613602</v>
      </c>
      <c r="D145" s="33">
        <v>0</v>
      </c>
      <c r="E145" s="33">
        <v>0</v>
      </c>
      <c r="F145" s="33">
        <v>0</v>
      </c>
      <c r="G145" s="33">
        <v>0</v>
      </c>
      <c r="H145" s="33">
        <f t="shared" si="22"/>
        <v>0</v>
      </c>
      <c r="I145" s="34">
        <v>0</v>
      </c>
      <c r="J145" s="34">
        <v>0</v>
      </c>
      <c r="K145" s="35">
        <v>0</v>
      </c>
    </row>
    <row r="146" spans="1:11" ht="22.5" x14ac:dyDescent="0.2">
      <c r="A146" s="63" t="s">
        <v>226</v>
      </c>
      <c r="B146" s="64" t="s">
        <v>227</v>
      </c>
      <c r="C146" s="65">
        <f>C147</f>
        <v>75000000</v>
      </c>
      <c r="D146" s="65">
        <v>0</v>
      </c>
      <c r="E146" s="65">
        <v>0</v>
      </c>
      <c r="F146" s="65">
        <v>0</v>
      </c>
      <c r="G146" s="65">
        <v>0</v>
      </c>
      <c r="H146" s="65">
        <f t="shared" si="22"/>
        <v>0</v>
      </c>
      <c r="I146" s="66">
        <v>0</v>
      </c>
      <c r="J146" s="66">
        <v>0</v>
      </c>
      <c r="K146" s="67">
        <v>0</v>
      </c>
    </row>
    <row r="147" spans="1:11" ht="22.5" x14ac:dyDescent="0.2">
      <c r="A147" s="46" t="s">
        <v>228</v>
      </c>
      <c r="B147" s="47" t="s">
        <v>229</v>
      </c>
      <c r="C147" s="33">
        <v>75000000</v>
      </c>
      <c r="D147" s="33">
        <v>0</v>
      </c>
      <c r="E147" s="33">
        <v>0</v>
      </c>
      <c r="F147" s="33">
        <v>0</v>
      </c>
      <c r="G147" s="33">
        <v>0</v>
      </c>
      <c r="H147" s="33">
        <f t="shared" si="22"/>
        <v>0</v>
      </c>
      <c r="I147" s="34">
        <v>0</v>
      </c>
      <c r="J147" s="34">
        <v>0</v>
      </c>
      <c r="K147" s="35">
        <v>0</v>
      </c>
    </row>
    <row r="148" spans="1:11" ht="22.5" x14ac:dyDescent="0.2">
      <c r="A148" s="63" t="s">
        <v>230</v>
      </c>
      <c r="B148" s="64" t="s">
        <v>227</v>
      </c>
      <c r="C148" s="65">
        <f>C149+C151</f>
        <v>18860595768</v>
      </c>
      <c r="D148" s="65">
        <v>7858177687</v>
      </c>
      <c r="E148" s="65">
        <v>7858177687</v>
      </c>
      <c r="F148" s="65">
        <v>7858177687</v>
      </c>
      <c r="G148" s="65">
        <v>7858177687</v>
      </c>
      <c r="H148" s="65">
        <f t="shared" si="22"/>
        <v>41.664525254990345</v>
      </c>
      <c r="I148" s="66">
        <f t="shared" si="23"/>
        <v>100</v>
      </c>
      <c r="J148" s="66">
        <f t="shared" si="24"/>
        <v>100</v>
      </c>
      <c r="K148" s="67">
        <f t="shared" si="25"/>
        <v>100</v>
      </c>
    </row>
    <row r="149" spans="1:11" ht="22.5" x14ac:dyDescent="0.2">
      <c r="A149" s="63" t="s">
        <v>231</v>
      </c>
      <c r="B149" s="64" t="s">
        <v>232</v>
      </c>
      <c r="C149" s="65">
        <f>C150</f>
        <v>18855494436</v>
      </c>
      <c r="D149" s="65">
        <v>7858177687</v>
      </c>
      <c r="E149" s="65">
        <v>7858177687</v>
      </c>
      <c r="F149" s="65">
        <v>7858177687</v>
      </c>
      <c r="G149" s="65">
        <v>7858177687</v>
      </c>
      <c r="H149" s="65">
        <f t="shared" si="22"/>
        <v>41.675797543641778</v>
      </c>
      <c r="I149" s="66">
        <f t="shared" si="23"/>
        <v>100</v>
      </c>
      <c r="J149" s="66">
        <f t="shared" si="24"/>
        <v>100</v>
      </c>
      <c r="K149" s="67">
        <f t="shared" si="25"/>
        <v>100</v>
      </c>
    </row>
    <row r="150" spans="1:11" ht="33.75" x14ac:dyDescent="0.2">
      <c r="A150" s="46" t="s">
        <v>233</v>
      </c>
      <c r="B150" s="47" t="s">
        <v>234</v>
      </c>
      <c r="C150" s="33">
        <v>18855494436</v>
      </c>
      <c r="D150" s="33">
        <v>7858177687</v>
      </c>
      <c r="E150" s="33">
        <v>7858177687</v>
      </c>
      <c r="F150" s="33">
        <v>7858177687</v>
      </c>
      <c r="G150" s="33">
        <v>7858177687</v>
      </c>
      <c r="H150" s="33">
        <f t="shared" si="22"/>
        <v>41.675797543641778</v>
      </c>
      <c r="I150" s="34">
        <f t="shared" si="23"/>
        <v>100</v>
      </c>
      <c r="J150" s="34">
        <f t="shared" si="24"/>
        <v>100</v>
      </c>
      <c r="K150" s="35">
        <f t="shared" si="25"/>
        <v>100</v>
      </c>
    </row>
    <row r="151" spans="1:11" ht="22.5" x14ac:dyDescent="0.2">
      <c r="A151" s="63" t="s">
        <v>235</v>
      </c>
      <c r="B151" s="64" t="s">
        <v>236</v>
      </c>
      <c r="C151" s="65">
        <f>C152</f>
        <v>5101332</v>
      </c>
      <c r="D151" s="65">
        <v>0</v>
      </c>
      <c r="E151" s="65">
        <v>0</v>
      </c>
      <c r="F151" s="65">
        <v>0</v>
      </c>
      <c r="G151" s="65">
        <v>0</v>
      </c>
      <c r="H151" s="65">
        <f t="shared" si="22"/>
        <v>0</v>
      </c>
      <c r="I151" s="66">
        <v>0</v>
      </c>
      <c r="J151" s="66">
        <v>0</v>
      </c>
      <c r="K151" s="67">
        <v>0</v>
      </c>
    </row>
    <row r="152" spans="1:11" ht="33.75" x14ac:dyDescent="0.2">
      <c r="A152" s="46" t="s">
        <v>237</v>
      </c>
      <c r="B152" s="47" t="s">
        <v>238</v>
      </c>
      <c r="C152" s="33">
        <v>5101332</v>
      </c>
      <c r="D152" s="33">
        <v>0</v>
      </c>
      <c r="E152" s="33">
        <v>0</v>
      </c>
      <c r="F152" s="33">
        <v>0</v>
      </c>
      <c r="G152" s="33">
        <v>0</v>
      </c>
      <c r="H152" s="33">
        <f t="shared" si="22"/>
        <v>0</v>
      </c>
      <c r="I152" s="34">
        <v>0</v>
      </c>
      <c r="J152" s="34">
        <v>0</v>
      </c>
      <c r="K152" s="35">
        <v>0</v>
      </c>
    </row>
    <row r="153" spans="1:11" ht="13.5" thickBot="1" x14ac:dyDescent="0.25">
      <c r="A153" s="53"/>
      <c r="B153" s="54"/>
      <c r="C153" s="55"/>
      <c r="D153" s="55"/>
      <c r="E153" s="55"/>
      <c r="F153" s="55"/>
      <c r="G153" s="55"/>
      <c r="H153" s="55"/>
      <c r="I153" s="56"/>
      <c r="J153" s="56"/>
      <c r="K153" s="57"/>
    </row>
    <row r="154" spans="1:11" x14ac:dyDescent="0.2">
      <c r="A154" s="58" t="s">
        <v>239</v>
      </c>
      <c r="B154" s="59" t="s">
        <v>240</v>
      </c>
      <c r="C154" s="60">
        <f>C156+C176+C205+C210</f>
        <v>37491019836</v>
      </c>
      <c r="D154" s="60">
        <v>13693265613</v>
      </c>
      <c r="E154" s="60">
        <v>8377899078</v>
      </c>
      <c r="F154" s="60">
        <v>4037115656</v>
      </c>
      <c r="G154" s="60">
        <v>3961052156</v>
      </c>
      <c r="H154" s="60">
        <f t="shared" si="22"/>
        <v>36.524121437345684</v>
      </c>
      <c r="I154" s="61">
        <f t="shared" si="23"/>
        <v>61.182623011754465</v>
      </c>
      <c r="J154" s="61">
        <f t="shared" si="24"/>
        <v>48.18768546163669</v>
      </c>
      <c r="K154" s="62">
        <f t="shared" si="25"/>
        <v>98.115894948737619</v>
      </c>
    </row>
    <row r="155" spans="1:11" x14ac:dyDescent="0.2">
      <c r="A155" s="63"/>
      <c r="B155" s="64"/>
      <c r="C155" s="65"/>
      <c r="D155" s="65"/>
      <c r="E155" s="65"/>
      <c r="F155" s="65"/>
      <c r="G155" s="65"/>
      <c r="H155" s="65"/>
      <c r="I155" s="66"/>
      <c r="J155" s="66"/>
      <c r="K155" s="67"/>
    </row>
    <row r="156" spans="1:11" ht="22.5" x14ac:dyDescent="0.2">
      <c r="A156" s="63" t="s">
        <v>241</v>
      </c>
      <c r="B156" s="64" t="s">
        <v>242</v>
      </c>
      <c r="C156" s="65">
        <f>C157+C160+C172</f>
        <v>7505680123</v>
      </c>
      <c r="D156" s="65">
        <v>991314023</v>
      </c>
      <c r="E156" s="65">
        <v>479602010</v>
      </c>
      <c r="F156" s="65">
        <v>241916343.19999999</v>
      </c>
      <c r="G156" s="65">
        <v>231676343.19999999</v>
      </c>
      <c r="H156" s="65">
        <f t="shared" si="22"/>
        <v>13.207517596736782</v>
      </c>
      <c r="I156" s="66">
        <f t="shared" si="23"/>
        <v>48.380432322402442</v>
      </c>
      <c r="J156" s="66">
        <f t="shared" si="24"/>
        <v>50.441061162358345</v>
      </c>
      <c r="K156" s="67">
        <f t="shared" si="25"/>
        <v>95.767131784257231</v>
      </c>
    </row>
    <row r="157" spans="1:11" x14ac:dyDescent="0.2">
      <c r="A157" s="63" t="s">
        <v>243</v>
      </c>
      <c r="B157" s="64" t="s">
        <v>244</v>
      </c>
      <c r="C157" s="65">
        <f>C158</f>
        <v>1942009787</v>
      </c>
      <c r="D157" s="65">
        <v>308695096</v>
      </c>
      <c r="E157" s="65">
        <v>97089004</v>
      </c>
      <c r="F157" s="65">
        <v>7089004</v>
      </c>
      <c r="G157" s="65">
        <v>7089004</v>
      </c>
      <c r="H157" s="65">
        <f t="shared" si="22"/>
        <v>15.895650890455579</v>
      </c>
      <c r="I157" s="66">
        <f t="shared" si="23"/>
        <v>31.45142415867857</v>
      </c>
      <c r="J157" s="66">
        <f t="shared" si="24"/>
        <v>7.301551883259612</v>
      </c>
      <c r="K157" s="67">
        <f t="shared" si="25"/>
        <v>100</v>
      </c>
    </row>
    <row r="158" spans="1:11" x14ac:dyDescent="0.2">
      <c r="A158" s="48" t="s">
        <v>245</v>
      </c>
      <c r="B158" s="49" t="s">
        <v>246</v>
      </c>
      <c r="C158" s="50">
        <f>C159</f>
        <v>1942009787</v>
      </c>
      <c r="D158" s="50">
        <v>308695096</v>
      </c>
      <c r="E158" s="50">
        <v>97089004</v>
      </c>
      <c r="F158" s="50">
        <v>7089004</v>
      </c>
      <c r="G158" s="50">
        <v>7089004</v>
      </c>
      <c r="H158" s="50">
        <f t="shared" si="22"/>
        <v>15.895650890455579</v>
      </c>
      <c r="I158" s="51">
        <f t="shared" si="23"/>
        <v>31.45142415867857</v>
      </c>
      <c r="J158" s="51">
        <f t="shared" si="24"/>
        <v>7.301551883259612</v>
      </c>
      <c r="K158" s="52">
        <f t="shared" si="25"/>
        <v>100</v>
      </c>
    </row>
    <row r="159" spans="1:11" x14ac:dyDescent="0.2">
      <c r="A159" s="46" t="s">
        <v>247</v>
      </c>
      <c r="B159" s="47" t="s">
        <v>248</v>
      </c>
      <c r="C159" s="33">
        <v>1942009787</v>
      </c>
      <c r="D159" s="33">
        <v>308695096</v>
      </c>
      <c r="E159" s="33">
        <v>97089004</v>
      </c>
      <c r="F159" s="33">
        <v>7089004</v>
      </c>
      <c r="G159" s="33">
        <v>7089004</v>
      </c>
      <c r="H159" s="33">
        <f t="shared" si="22"/>
        <v>15.895650890455579</v>
      </c>
      <c r="I159" s="34">
        <f t="shared" si="23"/>
        <v>31.45142415867857</v>
      </c>
      <c r="J159" s="34">
        <f t="shared" si="24"/>
        <v>7.301551883259612</v>
      </c>
      <c r="K159" s="35">
        <f t="shared" si="25"/>
        <v>100</v>
      </c>
    </row>
    <row r="160" spans="1:11" ht="22.5" x14ac:dyDescent="0.2">
      <c r="A160" s="63" t="s">
        <v>249</v>
      </c>
      <c r="B160" s="64" t="s">
        <v>250</v>
      </c>
      <c r="C160" s="65">
        <f>C161+C170</f>
        <v>5057882124</v>
      </c>
      <c r="D160" s="65">
        <v>657622057</v>
      </c>
      <c r="E160" s="65">
        <v>357716136</v>
      </c>
      <c r="F160" s="65">
        <v>228030469.19999999</v>
      </c>
      <c r="G160" s="65">
        <v>217790469.19999999</v>
      </c>
      <c r="H160" s="65">
        <f t="shared" si="22"/>
        <v>13.001925329171629</v>
      </c>
      <c r="I160" s="66">
        <f t="shared" si="23"/>
        <v>54.395398115425444</v>
      </c>
      <c r="J160" s="66">
        <f t="shared" si="24"/>
        <v>63.746207188148759</v>
      </c>
      <c r="K160" s="35">
        <f t="shared" si="25"/>
        <v>95.509372043163793</v>
      </c>
    </row>
    <row r="161" spans="1:11" ht="22.5" x14ac:dyDescent="0.2">
      <c r="A161" s="48" t="s">
        <v>251</v>
      </c>
      <c r="B161" s="49" t="s">
        <v>252</v>
      </c>
      <c r="C161" s="50">
        <f>C162+C163+C164+C165+C166+C167+C168+C169</f>
        <v>2471358793</v>
      </c>
      <c r="D161" s="50">
        <v>487622057</v>
      </c>
      <c r="E161" s="50">
        <v>282440864</v>
      </c>
      <c r="F161" s="50">
        <v>152755197.19999999</v>
      </c>
      <c r="G161" s="50">
        <v>142515197.19999999</v>
      </c>
      <c r="H161" s="50">
        <f t="shared" si="22"/>
        <v>19.730929332526102</v>
      </c>
      <c r="I161" s="51">
        <f t="shared" si="23"/>
        <v>57.922085341598894</v>
      </c>
      <c r="J161" s="51">
        <f t="shared" si="24"/>
        <v>54.083957624488775</v>
      </c>
      <c r="K161" s="52">
        <f t="shared" si="25"/>
        <v>93.296463761823475</v>
      </c>
    </row>
    <row r="162" spans="1:11" x14ac:dyDescent="0.2">
      <c r="A162" s="46" t="s">
        <v>253</v>
      </c>
      <c r="B162" s="47" t="s">
        <v>254</v>
      </c>
      <c r="C162" s="33">
        <v>600000000</v>
      </c>
      <c r="D162" s="33">
        <v>66048775</v>
      </c>
      <c r="E162" s="33">
        <v>20219278</v>
      </c>
      <c r="F162" s="33">
        <v>20219278</v>
      </c>
      <c r="G162" s="33">
        <v>9979278</v>
      </c>
      <c r="H162" s="33">
        <f t="shared" si="22"/>
        <v>11.008129166666667</v>
      </c>
      <c r="I162" s="34">
        <f t="shared" si="23"/>
        <v>30.61264648738754</v>
      </c>
      <c r="J162" s="34">
        <f t="shared" si="24"/>
        <v>100</v>
      </c>
      <c r="K162" s="35">
        <f t="shared" si="25"/>
        <v>49.355263822971324</v>
      </c>
    </row>
    <row r="163" spans="1:11" ht="12.75" customHeight="1" x14ac:dyDescent="0.2">
      <c r="A163" s="46" t="s">
        <v>255</v>
      </c>
      <c r="B163" s="47" t="s">
        <v>256</v>
      </c>
      <c r="C163" s="33">
        <v>152000000</v>
      </c>
      <c r="D163" s="33">
        <v>0</v>
      </c>
      <c r="E163" s="33">
        <v>0</v>
      </c>
      <c r="F163" s="33">
        <v>0</v>
      </c>
      <c r="G163" s="33">
        <v>0</v>
      </c>
      <c r="H163" s="33">
        <f t="shared" si="22"/>
        <v>0</v>
      </c>
      <c r="I163" s="34">
        <v>0</v>
      </c>
      <c r="J163" s="34">
        <v>0</v>
      </c>
      <c r="K163" s="35">
        <v>0</v>
      </c>
    </row>
    <row r="164" spans="1:11" x14ac:dyDescent="0.2">
      <c r="A164" s="46" t="s">
        <v>257</v>
      </c>
      <c r="B164" s="47" t="s">
        <v>258</v>
      </c>
      <c r="C164" s="33">
        <v>568000000</v>
      </c>
      <c r="D164" s="33">
        <v>197065885</v>
      </c>
      <c r="E164" s="33">
        <v>93930061</v>
      </c>
      <c r="F164" s="33">
        <v>35310053</v>
      </c>
      <c r="G164" s="33">
        <v>35310053</v>
      </c>
      <c r="H164" s="33">
        <f t="shared" si="22"/>
        <v>34.69469806338028</v>
      </c>
      <c r="I164" s="34">
        <f t="shared" si="23"/>
        <v>47.664293086548184</v>
      </c>
      <c r="J164" s="34">
        <f t="shared" si="24"/>
        <v>37.591855710601529</v>
      </c>
      <c r="K164" s="35">
        <f t="shared" si="25"/>
        <v>100</v>
      </c>
    </row>
    <row r="165" spans="1:11" ht="22.5" x14ac:dyDescent="0.2">
      <c r="A165" s="46" t="s">
        <v>259</v>
      </c>
      <c r="B165" s="47" t="s">
        <v>260</v>
      </c>
      <c r="C165" s="33">
        <v>400000000</v>
      </c>
      <c r="D165" s="33">
        <v>0</v>
      </c>
      <c r="E165" s="33">
        <v>0</v>
      </c>
      <c r="F165" s="33">
        <v>0</v>
      </c>
      <c r="G165" s="33">
        <v>0</v>
      </c>
      <c r="H165" s="33">
        <f t="shared" si="22"/>
        <v>0</v>
      </c>
      <c r="I165" s="34">
        <v>0</v>
      </c>
      <c r="J165" s="34">
        <v>0</v>
      </c>
      <c r="K165" s="35">
        <v>0</v>
      </c>
    </row>
    <row r="166" spans="1:11" ht="22.5" x14ac:dyDescent="0.2">
      <c r="A166" s="46" t="s">
        <v>261</v>
      </c>
      <c r="B166" s="47" t="s">
        <v>262</v>
      </c>
      <c r="C166" s="33">
        <v>160358793</v>
      </c>
      <c r="D166" s="33">
        <v>68822184</v>
      </c>
      <c r="E166" s="33">
        <v>68822184</v>
      </c>
      <c r="F166" s="33">
        <v>0</v>
      </c>
      <c r="G166" s="33">
        <v>0</v>
      </c>
      <c r="H166" s="33">
        <f t="shared" si="22"/>
        <v>42.917624105589269</v>
      </c>
      <c r="I166" s="34">
        <f t="shared" si="23"/>
        <v>100</v>
      </c>
      <c r="J166" s="34">
        <f t="shared" si="24"/>
        <v>0</v>
      </c>
      <c r="K166" s="35">
        <v>0</v>
      </c>
    </row>
    <row r="167" spans="1:11" ht="22.5" x14ac:dyDescent="0.2">
      <c r="A167" s="46" t="s">
        <v>263</v>
      </c>
      <c r="B167" s="47" t="s">
        <v>264</v>
      </c>
      <c r="C167" s="33">
        <v>357000000</v>
      </c>
      <c r="D167" s="33">
        <v>87121277</v>
      </c>
      <c r="E167" s="33">
        <v>84305405</v>
      </c>
      <c r="F167" s="33">
        <v>84305405</v>
      </c>
      <c r="G167" s="33">
        <v>84305405</v>
      </c>
      <c r="H167" s="33">
        <f t="shared" si="22"/>
        <v>24.403719047619045</v>
      </c>
      <c r="I167" s="34">
        <f t="shared" si="23"/>
        <v>96.767871067821929</v>
      </c>
      <c r="J167" s="34">
        <f t="shared" si="24"/>
        <v>100</v>
      </c>
      <c r="K167" s="35">
        <f t="shared" si="25"/>
        <v>100</v>
      </c>
    </row>
    <row r="168" spans="1:11" x14ac:dyDescent="0.2">
      <c r="A168" s="46" t="s">
        <v>265</v>
      </c>
      <c r="B168" s="47" t="s">
        <v>266</v>
      </c>
      <c r="C168" s="33">
        <v>104000000</v>
      </c>
      <c r="D168" s="33">
        <v>53519334</v>
      </c>
      <c r="E168" s="33">
        <v>119334</v>
      </c>
      <c r="F168" s="33">
        <v>0</v>
      </c>
      <c r="G168" s="33">
        <v>0</v>
      </c>
      <c r="H168" s="33">
        <f t="shared" si="22"/>
        <v>51.46089807692308</v>
      </c>
      <c r="I168" s="34">
        <f t="shared" si="23"/>
        <v>0.22297362668974915</v>
      </c>
      <c r="J168" s="34">
        <f t="shared" si="24"/>
        <v>0</v>
      </c>
      <c r="K168" s="35">
        <v>0</v>
      </c>
    </row>
    <row r="169" spans="1:11" x14ac:dyDescent="0.2">
      <c r="A169" s="46" t="s">
        <v>267</v>
      </c>
      <c r="B169" s="47" t="s">
        <v>268</v>
      </c>
      <c r="C169" s="33">
        <v>130000000</v>
      </c>
      <c r="D169" s="33">
        <v>15044602</v>
      </c>
      <c r="E169" s="33">
        <v>15044602</v>
      </c>
      <c r="F169" s="33">
        <v>12920461.199999999</v>
      </c>
      <c r="G169" s="33">
        <v>12920461.199999999</v>
      </c>
      <c r="H169" s="33">
        <f t="shared" si="22"/>
        <v>11.57277076923077</v>
      </c>
      <c r="I169" s="34">
        <f t="shared" si="23"/>
        <v>100</v>
      </c>
      <c r="J169" s="34">
        <f t="shared" si="24"/>
        <v>85.881043579617454</v>
      </c>
      <c r="K169" s="35">
        <f t="shared" si="25"/>
        <v>100</v>
      </c>
    </row>
    <row r="170" spans="1:11" ht="22.5" x14ac:dyDescent="0.2">
      <c r="A170" s="48" t="s">
        <v>269</v>
      </c>
      <c r="B170" s="49" t="s">
        <v>270</v>
      </c>
      <c r="C170" s="50">
        <f>C171</f>
        <v>2586523331</v>
      </c>
      <c r="D170" s="50">
        <v>170000000</v>
      </c>
      <c r="E170" s="50">
        <v>75275272</v>
      </c>
      <c r="F170" s="50">
        <v>75275272</v>
      </c>
      <c r="G170" s="50">
        <v>75275272</v>
      </c>
      <c r="H170" s="50">
        <f t="shared" si="22"/>
        <v>6.5725291538071966</v>
      </c>
      <c r="I170" s="51">
        <f t="shared" si="23"/>
        <v>44.279571764705885</v>
      </c>
      <c r="J170" s="51">
        <f t="shared" si="24"/>
        <v>100</v>
      </c>
      <c r="K170" s="52">
        <f t="shared" si="25"/>
        <v>100</v>
      </c>
    </row>
    <row r="171" spans="1:11" ht="22.5" x14ac:dyDescent="0.2">
      <c r="A171" s="46" t="s">
        <v>271</v>
      </c>
      <c r="B171" s="47" t="s">
        <v>272</v>
      </c>
      <c r="C171" s="33">
        <v>2586523331</v>
      </c>
      <c r="D171" s="33">
        <v>170000000</v>
      </c>
      <c r="E171" s="33">
        <v>75275272</v>
      </c>
      <c r="F171" s="33">
        <v>75275272</v>
      </c>
      <c r="G171" s="33">
        <v>75275272</v>
      </c>
      <c r="H171" s="33">
        <f t="shared" si="22"/>
        <v>6.5725291538071966</v>
      </c>
      <c r="I171" s="34">
        <f t="shared" si="23"/>
        <v>44.279571764705885</v>
      </c>
      <c r="J171" s="34">
        <f t="shared" si="24"/>
        <v>100</v>
      </c>
      <c r="K171" s="35">
        <f t="shared" si="25"/>
        <v>100</v>
      </c>
    </row>
    <row r="172" spans="1:11" x14ac:dyDescent="0.2">
      <c r="A172" s="63" t="s">
        <v>273</v>
      </c>
      <c r="B172" s="64" t="s">
        <v>274</v>
      </c>
      <c r="C172" s="65">
        <f>C173</f>
        <v>505788212</v>
      </c>
      <c r="D172" s="65">
        <v>24996870</v>
      </c>
      <c r="E172" s="65">
        <v>24796870</v>
      </c>
      <c r="F172" s="65">
        <v>6796870</v>
      </c>
      <c r="G172" s="65">
        <v>6796870</v>
      </c>
      <c r="H172" s="65">
        <f t="shared" si="22"/>
        <v>4.9421614436518349</v>
      </c>
      <c r="I172" s="66">
        <f t="shared" si="23"/>
        <v>99.199899827458395</v>
      </c>
      <c r="J172" s="66">
        <f t="shared" si="24"/>
        <v>27.410193302622467</v>
      </c>
      <c r="K172" s="67">
        <f t="shared" si="25"/>
        <v>100</v>
      </c>
    </row>
    <row r="173" spans="1:11" x14ac:dyDescent="0.2">
      <c r="A173" s="48" t="s">
        <v>275</v>
      </c>
      <c r="B173" s="49" t="s">
        <v>276</v>
      </c>
      <c r="C173" s="50">
        <f>C174+C175</f>
        <v>505788212</v>
      </c>
      <c r="D173" s="50">
        <v>24996870</v>
      </c>
      <c r="E173" s="50">
        <v>24796870</v>
      </c>
      <c r="F173" s="50">
        <v>6796870</v>
      </c>
      <c r="G173" s="50">
        <v>6796870</v>
      </c>
      <c r="H173" s="50">
        <f t="shared" si="22"/>
        <v>4.9421614436518349</v>
      </c>
      <c r="I173" s="51">
        <f t="shared" si="23"/>
        <v>99.199899827458395</v>
      </c>
      <c r="J173" s="51">
        <f t="shared" si="24"/>
        <v>27.410193302622467</v>
      </c>
      <c r="K173" s="52">
        <f t="shared" si="25"/>
        <v>100</v>
      </c>
    </row>
    <row r="174" spans="1:11" ht="22.5" x14ac:dyDescent="0.2">
      <c r="A174" s="46" t="s">
        <v>277</v>
      </c>
      <c r="B174" s="47" t="s">
        <v>278</v>
      </c>
      <c r="C174" s="33">
        <v>340000000</v>
      </c>
      <c r="D174" s="33">
        <v>0</v>
      </c>
      <c r="E174" s="33">
        <v>0</v>
      </c>
      <c r="F174" s="33">
        <v>0</v>
      </c>
      <c r="G174" s="33">
        <v>0</v>
      </c>
      <c r="H174" s="33">
        <f t="shared" si="22"/>
        <v>0</v>
      </c>
      <c r="I174" s="34">
        <v>0</v>
      </c>
      <c r="J174" s="34">
        <v>0</v>
      </c>
      <c r="K174" s="35">
        <v>0</v>
      </c>
    </row>
    <row r="175" spans="1:11" x14ac:dyDescent="0.2">
      <c r="A175" s="46" t="s">
        <v>279</v>
      </c>
      <c r="B175" s="47" t="s">
        <v>280</v>
      </c>
      <c r="C175" s="33">
        <v>165788212</v>
      </c>
      <c r="D175" s="33">
        <v>24996870</v>
      </c>
      <c r="E175" s="33">
        <v>24796870</v>
      </c>
      <c r="F175" s="33">
        <v>6796870</v>
      </c>
      <c r="G175" s="33">
        <v>6796870</v>
      </c>
      <c r="H175" s="33">
        <f t="shared" si="22"/>
        <v>15.077591885724662</v>
      </c>
      <c r="I175" s="34">
        <f t="shared" si="23"/>
        <v>99.199899827458395</v>
      </c>
      <c r="J175" s="34">
        <f t="shared" si="24"/>
        <v>27.410193302622467</v>
      </c>
      <c r="K175" s="35">
        <f t="shared" si="25"/>
        <v>100</v>
      </c>
    </row>
    <row r="176" spans="1:11" ht="22.5" x14ac:dyDescent="0.2">
      <c r="A176" s="63" t="s">
        <v>281</v>
      </c>
      <c r="B176" s="64" t="s">
        <v>282</v>
      </c>
      <c r="C176" s="65">
        <f>C177+C184+C196</f>
        <v>20461200641</v>
      </c>
      <c r="D176" s="65">
        <v>6877029629</v>
      </c>
      <c r="E176" s="65">
        <v>5274360515</v>
      </c>
      <c r="F176" s="65">
        <v>2429827591.8000002</v>
      </c>
      <c r="G176" s="65">
        <v>2406476591.8000002</v>
      </c>
      <c r="H176" s="65">
        <f t="shared" si="22"/>
        <v>33.610098203229875</v>
      </c>
      <c r="I176" s="66">
        <f t="shared" si="23"/>
        <v>76.69532922700165</v>
      </c>
      <c r="J176" s="66">
        <f t="shared" si="24"/>
        <v>46.068667185144058</v>
      </c>
      <c r="K176" s="67">
        <f t="shared" si="25"/>
        <v>99.038985314069066</v>
      </c>
    </row>
    <row r="177" spans="1:11" ht="22.5" x14ac:dyDescent="0.2">
      <c r="A177" s="63" t="s">
        <v>283</v>
      </c>
      <c r="B177" s="64" t="s">
        <v>284</v>
      </c>
      <c r="C177" s="65">
        <f>C178</f>
        <v>2106098590</v>
      </c>
      <c r="D177" s="65">
        <v>1873627634</v>
      </c>
      <c r="E177" s="65">
        <v>1087390967</v>
      </c>
      <c r="F177" s="65">
        <v>142033702</v>
      </c>
      <c r="G177" s="65">
        <v>142033702</v>
      </c>
      <c r="H177" s="65">
        <f t="shared" si="22"/>
        <v>88.962009798411188</v>
      </c>
      <c r="I177" s="66">
        <f t="shared" si="23"/>
        <v>58.036663596732588</v>
      </c>
      <c r="J177" s="66">
        <f t="shared" si="24"/>
        <v>13.061879885930669</v>
      </c>
      <c r="K177" s="67">
        <f t="shared" si="25"/>
        <v>100</v>
      </c>
    </row>
    <row r="178" spans="1:11" ht="22.5" x14ac:dyDescent="0.2">
      <c r="A178" s="48" t="s">
        <v>285</v>
      </c>
      <c r="B178" s="49" t="s">
        <v>286</v>
      </c>
      <c r="C178" s="50">
        <f>C179+C180+C181+C182+C183</f>
        <v>2106098590</v>
      </c>
      <c r="D178" s="50">
        <v>1873627634</v>
      </c>
      <c r="E178" s="50">
        <v>1087390967</v>
      </c>
      <c r="F178" s="50">
        <v>142033702</v>
      </c>
      <c r="G178" s="50">
        <v>142033702</v>
      </c>
      <c r="H178" s="50">
        <f t="shared" si="22"/>
        <v>88.962009798411188</v>
      </c>
      <c r="I178" s="51">
        <f t="shared" si="23"/>
        <v>58.036663596732588</v>
      </c>
      <c r="J178" s="51">
        <f t="shared" si="24"/>
        <v>13.061879885930669</v>
      </c>
      <c r="K178" s="52">
        <f t="shared" si="25"/>
        <v>100</v>
      </c>
    </row>
    <row r="179" spans="1:11" ht="23.25" thickBot="1" x14ac:dyDescent="0.25">
      <c r="A179" s="53" t="s">
        <v>287</v>
      </c>
      <c r="B179" s="54" t="s">
        <v>288</v>
      </c>
      <c r="C179" s="55">
        <v>345784841</v>
      </c>
      <c r="D179" s="55">
        <v>345784841</v>
      </c>
      <c r="E179" s="55">
        <v>309285913</v>
      </c>
      <c r="F179" s="55">
        <v>5430388</v>
      </c>
      <c r="G179" s="55">
        <v>5430388</v>
      </c>
      <c r="H179" s="55">
        <f t="shared" si="22"/>
        <v>100</v>
      </c>
      <c r="I179" s="56">
        <f t="shared" si="23"/>
        <v>89.444613044792206</v>
      </c>
      <c r="J179" s="56">
        <f t="shared" si="24"/>
        <v>1.7557825208806066</v>
      </c>
      <c r="K179" s="57">
        <f t="shared" si="25"/>
        <v>100</v>
      </c>
    </row>
    <row r="180" spans="1:11" ht="67.5" x14ac:dyDescent="0.2">
      <c r="A180" s="73" t="s">
        <v>289</v>
      </c>
      <c r="B180" s="74" t="s">
        <v>290</v>
      </c>
      <c r="C180" s="75">
        <v>426863904</v>
      </c>
      <c r="D180" s="75">
        <v>254575454</v>
      </c>
      <c r="E180" s="75">
        <v>225584563</v>
      </c>
      <c r="F180" s="75">
        <v>32843822.829999998</v>
      </c>
      <c r="G180" s="75">
        <v>32843822.829999998</v>
      </c>
      <c r="H180" s="75">
        <f t="shared" si="22"/>
        <v>59.638552619337894</v>
      </c>
      <c r="I180" s="76">
        <f t="shared" si="23"/>
        <v>88.612063518111214</v>
      </c>
      <c r="J180" s="76">
        <f t="shared" si="24"/>
        <v>14.559428355033319</v>
      </c>
      <c r="K180" s="77">
        <f t="shared" si="25"/>
        <v>100</v>
      </c>
    </row>
    <row r="181" spans="1:11" ht="56.25" x14ac:dyDescent="0.2">
      <c r="A181" s="46" t="s">
        <v>291</v>
      </c>
      <c r="B181" s="47" t="s">
        <v>292</v>
      </c>
      <c r="C181" s="33">
        <v>761137375</v>
      </c>
      <c r="D181" s="33">
        <v>713548164</v>
      </c>
      <c r="E181" s="33">
        <v>552520491</v>
      </c>
      <c r="F181" s="33">
        <v>103759491.17</v>
      </c>
      <c r="G181" s="33">
        <v>103759491.17</v>
      </c>
      <c r="H181" s="33">
        <f t="shared" si="22"/>
        <v>93.747618687099688</v>
      </c>
      <c r="I181" s="34">
        <f t="shared" si="23"/>
        <v>77.432823581618806</v>
      </c>
      <c r="J181" s="34">
        <f t="shared" si="24"/>
        <v>18.77930191913914</v>
      </c>
      <c r="K181" s="35">
        <f t="shared" si="25"/>
        <v>100</v>
      </c>
    </row>
    <row r="182" spans="1:11" ht="33.75" x14ac:dyDescent="0.2">
      <c r="A182" s="46" t="s">
        <v>293</v>
      </c>
      <c r="B182" s="47" t="s">
        <v>294</v>
      </c>
      <c r="C182" s="33">
        <v>208226331</v>
      </c>
      <c r="D182" s="33">
        <v>208082330</v>
      </c>
      <c r="E182" s="33">
        <v>0</v>
      </c>
      <c r="F182" s="33">
        <v>0</v>
      </c>
      <c r="G182" s="33">
        <v>0</v>
      </c>
      <c r="H182" s="33">
        <f t="shared" si="22"/>
        <v>99.930844000704212</v>
      </c>
      <c r="I182" s="34">
        <f t="shared" si="23"/>
        <v>0</v>
      </c>
      <c r="J182" s="34">
        <v>0</v>
      </c>
      <c r="K182" s="35">
        <v>0</v>
      </c>
    </row>
    <row r="183" spans="1:11" ht="33.75" x14ac:dyDescent="0.2">
      <c r="A183" s="46" t="s">
        <v>295</v>
      </c>
      <c r="B183" s="47" t="s">
        <v>296</v>
      </c>
      <c r="C183" s="33">
        <v>364086139</v>
      </c>
      <c r="D183" s="33">
        <v>351636845</v>
      </c>
      <c r="E183" s="33">
        <v>0</v>
      </c>
      <c r="F183" s="33">
        <v>0</v>
      </c>
      <c r="G183" s="33">
        <v>0</v>
      </c>
      <c r="H183" s="33">
        <f t="shared" si="22"/>
        <v>96.580673454311324</v>
      </c>
      <c r="I183" s="34">
        <f t="shared" si="23"/>
        <v>0</v>
      </c>
      <c r="J183" s="34">
        <v>0</v>
      </c>
      <c r="K183" s="35">
        <v>0</v>
      </c>
    </row>
    <row r="184" spans="1:11" ht="33.75" x14ac:dyDescent="0.2">
      <c r="A184" s="63" t="s">
        <v>297</v>
      </c>
      <c r="B184" s="64" t="s">
        <v>298</v>
      </c>
      <c r="C184" s="65">
        <f>C185+C194+C195</f>
        <v>1917209331</v>
      </c>
      <c r="D184" s="65">
        <v>595572158</v>
      </c>
      <c r="E184" s="65">
        <v>351121258</v>
      </c>
      <c r="F184" s="65">
        <v>109826282.8</v>
      </c>
      <c r="G184" s="65">
        <v>109826282.8</v>
      </c>
      <c r="H184" s="65">
        <f t="shared" si="22"/>
        <v>31.064534705208985</v>
      </c>
      <c r="I184" s="66">
        <f t="shared" si="23"/>
        <v>58.955284138718923</v>
      </c>
      <c r="J184" s="66">
        <f t="shared" si="24"/>
        <v>31.278733570725585</v>
      </c>
      <c r="K184" s="67">
        <f t="shared" si="25"/>
        <v>100</v>
      </c>
    </row>
    <row r="185" spans="1:11" ht="22.5" x14ac:dyDescent="0.2">
      <c r="A185" s="48" t="s">
        <v>299</v>
      </c>
      <c r="B185" s="49" t="s">
        <v>300</v>
      </c>
      <c r="C185" s="50">
        <f>C186+C187+C188+C189+C190+C191+C192+C193</f>
        <v>850838284</v>
      </c>
      <c r="D185" s="50">
        <v>445454906</v>
      </c>
      <c r="E185" s="50">
        <v>228934496</v>
      </c>
      <c r="F185" s="50">
        <v>52199645.799999997</v>
      </c>
      <c r="G185" s="50">
        <v>52199645.799999997</v>
      </c>
      <c r="H185" s="50">
        <f t="shared" si="22"/>
        <v>52.354826337363072</v>
      </c>
      <c r="I185" s="51">
        <f t="shared" si="23"/>
        <v>51.393416688512126</v>
      </c>
      <c r="J185" s="51">
        <f t="shared" si="24"/>
        <v>22.801127270920325</v>
      </c>
      <c r="K185" s="52">
        <f t="shared" si="25"/>
        <v>100</v>
      </c>
    </row>
    <row r="186" spans="1:11" ht="22.5" x14ac:dyDescent="0.2">
      <c r="A186" s="46" t="s">
        <v>301</v>
      </c>
      <c r="B186" s="47" t="s">
        <v>302</v>
      </c>
      <c r="C186" s="33">
        <v>124873743</v>
      </c>
      <c r="D186" s="33">
        <v>124873743</v>
      </c>
      <c r="E186" s="33">
        <v>0</v>
      </c>
      <c r="F186" s="33">
        <v>0</v>
      </c>
      <c r="G186" s="33">
        <v>0</v>
      </c>
      <c r="H186" s="33">
        <f t="shared" si="22"/>
        <v>100</v>
      </c>
      <c r="I186" s="34">
        <f t="shared" si="23"/>
        <v>0</v>
      </c>
      <c r="J186" s="34">
        <v>0</v>
      </c>
      <c r="K186" s="35">
        <v>0</v>
      </c>
    </row>
    <row r="187" spans="1:11" ht="22.5" x14ac:dyDescent="0.2">
      <c r="A187" s="46" t="s">
        <v>303</v>
      </c>
      <c r="B187" s="47" t="s">
        <v>304</v>
      </c>
      <c r="C187" s="33">
        <v>3935023</v>
      </c>
      <c r="D187" s="33">
        <v>0</v>
      </c>
      <c r="E187" s="33">
        <v>0</v>
      </c>
      <c r="F187" s="33">
        <v>0</v>
      </c>
      <c r="G187" s="33">
        <v>0</v>
      </c>
      <c r="H187" s="33">
        <f t="shared" si="22"/>
        <v>0</v>
      </c>
      <c r="I187" s="34">
        <v>0</v>
      </c>
      <c r="J187" s="34">
        <v>0</v>
      </c>
      <c r="K187" s="35">
        <v>0</v>
      </c>
    </row>
    <row r="188" spans="1:11" ht="22.5" x14ac:dyDescent="0.2">
      <c r="A188" s="46" t="s">
        <v>305</v>
      </c>
      <c r="B188" s="47" t="s">
        <v>306</v>
      </c>
      <c r="C188" s="33">
        <v>77349990</v>
      </c>
      <c r="D188" s="33">
        <v>77349990</v>
      </c>
      <c r="E188" s="33">
        <v>75703323</v>
      </c>
      <c r="F188" s="33">
        <v>14949998</v>
      </c>
      <c r="G188" s="33">
        <v>14949998</v>
      </c>
      <c r="H188" s="33">
        <f t="shared" si="22"/>
        <v>100</v>
      </c>
      <c r="I188" s="34">
        <f t="shared" si="23"/>
        <v>97.87114775321885</v>
      </c>
      <c r="J188" s="34">
        <f t="shared" si="24"/>
        <v>19.748139721686986</v>
      </c>
      <c r="K188" s="35">
        <f t="shared" si="25"/>
        <v>100</v>
      </c>
    </row>
    <row r="189" spans="1:11" ht="33.75" x14ac:dyDescent="0.2">
      <c r="A189" s="46" t="s">
        <v>307</v>
      </c>
      <c r="B189" s="47" t="s">
        <v>308</v>
      </c>
      <c r="C189" s="33">
        <v>399495700</v>
      </c>
      <c r="D189" s="33">
        <v>0</v>
      </c>
      <c r="E189" s="33">
        <v>0</v>
      </c>
      <c r="F189" s="33">
        <v>0</v>
      </c>
      <c r="G189" s="33">
        <v>0</v>
      </c>
      <c r="H189" s="33">
        <f t="shared" si="22"/>
        <v>0</v>
      </c>
      <c r="I189" s="34">
        <v>0</v>
      </c>
      <c r="J189" s="34">
        <v>0</v>
      </c>
      <c r="K189" s="35">
        <v>0</v>
      </c>
    </row>
    <row r="190" spans="1:11" ht="33.75" x14ac:dyDescent="0.2">
      <c r="A190" s="46" t="s">
        <v>309</v>
      </c>
      <c r="B190" s="47" t="s">
        <v>310</v>
      </c>
      <c r="C190" s="33">
        <v>39085905</v>
      </c>
      <c r="D190" s="33">
        <v>37133250</v>
      </c>
      <c r="E190" s="33">
        <v>37133250</v>
      </c>
      <c r="F190" s="33">
        <v>908250</v>
      </c>
      <c r="G190" s="33">
        <v>908250</v>
      </c>
      <c r="H190" s="33">
        <f t="shared" si="22"/>
        <v>95.004196525576162</v>
      </c>
      <c r="I190" s="34">
        <f t="shared" si="23"/>
        <v>100</v>
      </c>
      <c r="J190" s="34">
        <f t="shared" si="24"/>
        <v>2.4459211084405483</v>
      </c>
      <c r="K190" s="35">
        <f t="shared" si="25"/>
        <v>100</v>
      </c>
    </row>
    <row r="191" spans="1:11" ht="22.5" x14ac:dyDescent="0.2">
      <c r="A191" s="46" t="s">
        <v>311</v>
      </c>
      <c r="B191" s="47" t="s">
        <v>312</v>
      </c>
      <c r="C191" s="33">
        <v>114670933</v>
      </c>
      <c r="D191" s="33">
        <v>114670933</v>
      </c>
      <c r="E191" s="33">
        <v>24670933</v>
      </c>
      <c r="F191" s="33">
        <v>24670933</v>
      </c>
      <c r="G191" s="33">
        <v>24670933</v>
      </c>
      <c r="H191" s="33">
        <f t="shared" si="22"/>
        <v>100</v>
      </c>
      <c r="I191" s="34">
        <f t="shared" si="23"/>
        <v>21.51454806773047</v>
      </c>
      <c r="J191" s="34">
        <f t="shared" si="24"/>
        <v>100</v>
      </c>
      <c r="K191" s="35">
        <f t="shared" si="25"/>
        <v>100</v>
      </c>
    </row>
    <row r="192" spans="1:11" x14ac:dyDescent="0.2">
      <c r="A192" s="46" t="s">
        <v>313</v>
      </c>
      <c r="B192" s="47" t="s">
        <v>314</v>
      </c>
      <c r="C192" s="33">
        <v>41880666</v>
      </c>
      <c r="D192" s="33">
        <v>41880666</v>
      </c>
      <c r="E192" s="33">
        <v>41880666</v>
      </c>
      <c r="F192" s="33">
        <v>0</v>
      </c>
      <c r="G192" s="33">
        <v>0</v>
      </c>
      <c r="H192" s="33">
        <f t="shared" si="22"/>
        <v>100</v>
      </c>
      <c r="I192" s="34">
        <f t="shared" si="23"/>
        <v>100</v>
      </c>
      <c r="J192" s="34">
        <f t="shared" si="24"/>
        <v>0</v>
      </c>
      <c r="K192" s="35">
        <v>0</v>
      </c>
    </row>
    <row r="193" spans="1:11" x14ac:dyDescent="0.2">
      <c r="A193" s="46" t="s">
        <v>315</v>
      </c>
      <c r="B193" s="47" t="s">
        <v>316</v>
      </c>
      <c r="C193" s="33">
        <v>49546324</v>
      </c>
      <c r="D193" s="33">
        <v>49546324</v>
      </c>
      <c r="E193" s="33">
        <v>49546324</v>
      </c>
      <c r="F193" s="33">
        <v>11670464.800000001</v>
      </c>
      <c r="G193" s="33">
        <v>11670464.800000001</v>
      </c>
      <c r="H193" s="33">
        <f t="shared" si="22"/>
        <v>100</v>
      </c>
      <c r="I193" s="34">
        <f t="shared" si="23"/>
        <v>100</v>
      </c>
      <c r="J193" s="34">
        <f t="shared" si="24"/>
        <v>23.554653217058043</v>
      </c>
      <c r="K193" s="35">
        <f t="shared" si="25"/>
        <v>100</v>
      </c>
    </row>
    <row r="194" spans="1:11" ht="34.5" thickBot="1" x14ac:dyDescent="0.25">
      <c r="A194" s="68" t="s">
        <v>317</v>
      </c>
      <c r="B194" s="69" t="s">
        <v>318</v>
      </c>
      <c r="C194" s="70">
        <v>44876029</v>
      </c>
      <c r="D194" s="70">
        <v>0</v>
      </c>
      <c r="E194" s="70">
        <v>0</v>
      </c>
      <c r="F194" s="70">
        <v>0</v>
      </c>
      <c r="G194" s="70">
        <v>0</v>
      </c>
      <c r="H194" s="70">
        <f t="shared" si="22"/>
        <v>0</v>
      </c>
      <c r="I194" s="71">
        <v>0</v>
      </c>
      <c r="J194" s="71">
        <v>0</v>
      </c>
      <c r="K194" s="72">
        <v>0</v>
      </c>
    </row>
    <row r="195" spans="1:11" ht="22.5" x14ac:dyDescent="0.2">
      <c r="A195" s="41" t="s">
        <v>319</v>
      </c>
      <c r="B195" s="42" t="s">
        <v>320</v>
      </c>
      <c r="C195" s="43">
        <v>1021495018</v>
      </c>
      <c r="D195" s="43">
        <v>150117252</v>
      </c>
      <c r="E195" s="43">
        <v>122186762</v>
      </c>
      <c r="F195" s="43">
        <v>57626637</v>
      </c>
      <c r="G195" s="43">
        <v>57626637</v>
      </c>
      <c r="H195" s="43">
        <f t="shared" si="22"/>
        <v>14.695837899818324</v>
      </c>
      <c r="I195" s="44">
        <f t="shared" si="23"/>
        <v>81.394217101709259</v>
      </c>
      <c r="J195" s="44">
        <f t="shared" si="24"/>
        <v>47.162749922123318</v>
      </c>
      <c r="K195" s="45">
        <f t="shared" si="25"/>
        <v>100</v>
      </c>
    </row>
    <row r="196" spans="1:11" ht="22.5" x14ac:dyDescent="0.2">
      <c r="A196" s="63" t="s">
        <v>321</v>
      </c>
      <c r="B196" s="64" t="s">
        <v>322</v>
      </c>
      <c r="C196" s="65">
        <f>C197+C200+C201+C202+C203</f>
        <v>16437892720</v>
      </c>
      <c r="D196" s="65">
        <v>4407829837</v>
      </c>
      <c r="E196" s="65">
        <v>3835848290</v>
      </c>
      <c r="F196" s="65">
        <v>2177967607</v>
      </c>
      <c r="G196" s="65">
        <v>2154616607</v>
      </c>
      <c r="H196" s="65">
        <f t="shared" si="22"/>
        <v>26.81505416833016</v>
      </c>
      <c r="I196" s="66">
        <f t="shared" si="23"/>
        <v>87.023511157379545</v>
      </c>
      <c r="J196" s="66">
        <f t="shared" si="24"/>
        <v>56.77929475672773</v>
      </c>
      <c r="K196" s="67">
        <f t="shared" si="25"/>
        <v>98.92785365930375</v>
      </c>
    </row>
    <row r="197" spans="1:11" ht="33.75" x14ac:dyDescent="0.2">
      <c r="A197" s="48" t="s">
        <v>323</v>
      </c>
      <c r="B197" s="49" t="s">
        <v>324</v>
      </c>
      <c r="C197" s="50">
        <f>C198+C199</f>
        <v>185627636</v>
      </c>
      <c r="D197" s="50">
        <v>51687950</v>
      </c>
      <c r="E197" s="50">
        <v>18604955</v>
      </c>
      <c r="F197" s="50">
        <v>17524955</v>
      </c>
      <c r="G197" s="50">
        <v>13573955</v>
      </c>
      <c r="H197" s="50">
        <f t="shared" si="22"/>
        <v>27.84496485210855</v>
      </c>
      <c r="I197" s="51">
        <f t="shared" si="23"/>
        <v>35.994762802548756</v>
      </c>
      <c r="J197" s="51">
        <f t="shared" si="24"/>
        <v>94.195094801358024</v>
      </c>
      <c r="K197" s="52">
        <f t="shared" si="25"/>
        <v>77.455006303867819</v>
      </c>
    </row>
    <row r="198" spans="1:11" x14ac:dyDescent="0.2">
      <c r="A198" s="46" t="s">
        <v>325</v>
      </c>
      <c r="B198" s="47" t="s">
        <v>326</v>
      </c>
      <c r="C198" s="33">
        <v>8870000</v>
      </c>
      <c r="D198" s="33">
        <v>2700000</v>
      </c>
      <c r="E198" s="33">
        <v>0</v>
      </c>
      <c r="F198" s="33">
        <v>0</v>
      </c>
      <c r="G198" s="33">
        <v>0</v>
      </c>
      <c r="H198" s="33">
        <f t="shared" si="22"/>
        <v>30.439684329199551</v>
      </c>
      <c r="I198" s="34">
        <f t="shared" si="23"/>
        <v>0</v>
      </c>
      <c r="J198" s="34">
        <v>0</v>
      </c>
      <c r="K198" s="35">
        <v>0</v>
      </c>
    </row>
    <row r="199" spans="1:11" ht="22.5" x14ac:dyDescent="0.2">
      <c r="A199" s="46" t="s">
        <v>327</v>
      </c>
      <c r="B199" s="47" t="s">
        <v>328</v>
      </c>
      <c r="C199" s="33">
        <v>176757636</v>
      </c>
      <c r="D199" s="33">
        <v>48987950</v>
      </c>
      <c r="E199" s="33">
        <v>18604955</v>
      </c>
      <c r="F199" s="33">
        <v>17524955</v>
      </c>
      <c r="G199" s="33">
        <v>13573955</v>
      </c>
      <c r="H199" s="33">
        <f t="shared" si="22"/>
        <v>27.714757398090565</v>
      </c>
      <c r="I199" s="34">
        <f t="shared" si="23"/>
        <v>37.978635562418923</v>
      </c>
      <c r="J199" s="34">
        <f t="shared" si="24"/>
        <v>94.195094801358024</v>
      </c>
      <c r="K199" s="35">
        <f t="shared" si="25"/>
        <v>77.455006303867819</v>
      </c>
    </row>
    <row r="200" spans="1:11" ht="33.75" x14ac:dyDescent="0.2">
      <c r="A200" s="48" t="s">
        <v>329</v>
      </c>
      <c r="B200" s="49" t="s">
        <v>330</v>
      </c>
      <c r="C200" s="50">
        <v>1611273572</v>
      </c>
      <c r="D200" s="50">
        <v>26066831</v>
      </c>
      <c r="E200" s="50">
        <v>16753781</v>
      </c>
      <c r="F200" s="50">
        <v>16753781</v>
      </c>
      <c r="G200" s="50">
        <v>16753781</v>
      </c>
      <c r="H200" s="50">
        <f t="shared" si="22"/>
        <v>1.6177781013092913</v>
      </c>
      <c r="I200" s="51">
        <f t="shared" si="23"/>
        <v>64.272411939909375</v>
      </c>
      <c r="J200" s="51">
        <f t="shared" si="24"/>
        <v>100</v>
      </c>
      <c r="K200" s="52">
        <f t="shared" si="25"/>
        <v>100</v>
      </c>
    </row>
    <row r="201" spans="1:11" ht="33.75" x14ac:dyDescent="0.2">
      <c r="A201" s="48" t="s">
        <v>331</v>
      </c>
      <c r="B201" s="49" t="s">
        <v>332</v>
      </c>
      <c r="C201" s="50">
        <v>14549008534</v>
      </c>
      <c r="D201" s="50">
        <v>4328885076</v>
      </c>
      <c r="E201" s="50">
        <v>3799299574</v>
      </c>
      <c r="F201" s="50">
        <v>2142498891</v>
      </c>
      <c r="G201" s="50">
        <v>2123098891</v>
      </c>
      <c r="H201" s="50">
        <f t="shared" si="22"/>
        <v>29.753814948171232</v>
      </c>
      <c r="I201" s="51">
        <f t="shared" si="23"/>
        <v>87.766237894923506</v>
      </c>
      <c r="J201" s="51">
        <f t="shared" si="24"/>
        <v>56.39194407468959</v>
      </c>
      <c r="K201" s="52">
        <f t="shared" si="25"/>
        <v>99.0945152839288</v>
      </c>
    </row>
    <row r="202" spans="1:11" ht="45" x14ac:dyDescent="0.2">
      <c r="A202" s="48" t="s">
        <v>333</v>
      </c>
      <c r="B202" s="49" t="s">
        <v>334</v>
      </c>
      <c r="C202" s="50">
        <v>90792998</v>
      </c>
      <c r="D202" s="50">
        <v>0</v>
      </c>
      <c r="E202" s="50">
        <v>0</v>
      </c>
      <c r="F202" s="50">
        <v>0</v>
      </c>
      <c r="G202" s="50">
        <v>0</v>
      </c>
      <c r="H202" s="50">
        <f t="shared" si="22"/>
        <v>0</v>
      </c>
      <c r="I202" s="51">
        <v>0</v>
      </c>
      <c r="J202" s="51">
        <v>0</v>
      </c>
      <c r="K202" s="52">
        <v>0</v>
      </c>
    </row>
    <row r="203" spans="1:11" ht="22.5" x14ac:dyDescent="0.2">
      <c r="A203" s="48" t="s">
        <v>335</v>
      </c>
      <c r="B203" s="49" t="s">
        <v>336</v>
      </c>
      <c r="C203" s="50">
        <f>C204</f>
        <v>1189980</v>
      </c>
      <c r="D203" s="50">
        <v>1189980</v>
      </c>
      <c r="E203" s="50">
        <v>1189980</v>
      </c>
      <c r="F203" s="50">
        <v>1189980</v>
      </c>
      <c r="G203" s="50">
        <v>1189980</v>
      </c>
      <c r="H203" s="50">
        <f t="shared" si="22"/>
        <v>100</v>
      </c>
      <c r="I203" s="51">
        <f t="shared" si="23"/>
        <v>100</v>
      </c>
      <c r="J203" s="51">
        <f t="shared" si="24"/>
        <v>100</v>
      </c>
      <c r="K203" s="52">
        <f t="shared" si="25"/>
        <v>100</v>
      </c>
    </row>
    <row r="204" spans="1:11" ht="22.5" x14ac:dyDescent="0.2">
      <c r="A204" s="46" t="s">
        <v>337</v>
      </c>
      <c r="B204" s="47" t="s">
        <v>328</v>
      </c>
      <c r="C204" s="33">
        <v>1189980</v>
      </c>
      <c r="D204" s="33">
        <v>1189980</v>
      </c>
      <c r="E204" s="33">
        <v>1189980</v>
      </c>
      <c r="F204" s="33">
        <v>1189980</v>
      </c>
      <c r="G204" s="33">
        <v>1189980</v>
      </c>
      <c r="H204" s="33">
        <f t="shared" si="22"/>
        <v>100</v>
      </c>
      <c r="I204" s="34">
        <f t="shared" si="23"/>
        <v>100</v>
      </c>
      <c r="J204" s="34">
        <f t="shared" si="24"/>
        <v>100</v>
      </c>
      <c r="K204" s="35">
        <f t="shared" si="25"/>
        <v>100</v>
      </c>
    </row>
    <row r="205" spans="1:11" ht="22.5" x14ac:dyDescent="0.2">
      <c r="A205" s="48" t="s">
        <v>338</v>
      </c>
      <c r="B205" s="49" t="s">
        <v>339</v>
      </c>
      <c r="C205" s="50">
        <f>C206</f>
        <v>8172772188</v>
      </c>
      <c r="D205" s="50">
        <v>4537870321</v>
      </c>
      <c r="E205" s="50">
        <v>1444940913</v>
      </c>
      <c r="F205" s="50">
        <v>296039321</v>
      </c>
      <c r="G205" s="50">
        <v>296039321</v>
      </c>
      <c r="H205" s="50">
        <f t="shared" si="22"/>
        <v>55.524248279707464</v>
      </c>
      <c r="I205" s="51">
        <f t="shared" si="23"/>
        <v>31.841829113388627</v>
      </c>
      <c r="J205" s="51">
        <f t="shared" si="24"/>
        <v>20.487988009513852</v>
      </c>
      <c r="K205" s="52">
        <f t="shared" si="25"/>
        <v>100</v>
      </c>
    </row>
    <row r="206" spans="1:11" x14ac:dyDescent="0.2">
      <c r="A206" s="48" t="s">
        <v>340</v>
      </c>
      <c r="B206" s="49" t="s">
        <v>244</v>
      </c>
      <c r="C206" s="50">
        <f>C207</f>
        <v>8172772188</v>
      </c>
      <c r="D206" s="50">
        <v>4537870321</v>
      </c>
      <c r="E206" s="50">
        <v>1444940913</v>
      </c>
      <c r="F206" s="50">
        <v>296039321</v>
      </c>
      <c r="G206" s="50">
        <v>296039321</v>
      </c>
      <c r="H206" s="50">
        <f t="shared" si="22"/>
        <v>55.524248279707464</v>
      </c>
      <c r="I206" s="51">
        <f t="shared" si="23"/>
        <v>31.841829113388627</v>
      </c>
      <c r="J206" s="51">
        <f t="shared" si="24"/>
        <v>20.487988009513852</v>
      </c>
      <c r="K206" s="52">
        <f t="shared" si="25"/>
        <v>100</v>
      </c>
    </row>
    <row r="207" spans="1:11" x14ac:dyDescent="0.2">
      <c r="A207" s="48" t="s">
        <v>341</v>
      </c>
      <c r="B207" s="49" t="s">
        <v>246</v>
      </c>
      <c r="C207" s="50">
        <f>C208+C209</f>
        <v>8172772188</v>
      </c>
      <c r="D207" s="50">
        <v>4537870321</v>
      </c>
      <c r="E207" s="50">
        <v>1444940913</v>
      </c>
      <c r="F207" s="50">
        <v>296039321</v>
      </c>
      <c r="G207" s="50">
        <v>296039321</v>
      </c>
      <c r="H207" s="50">
        <f t="shared" si="22"/>
        <v>55.524248279707464</v>
      </c>
      <c r="I207" s="51">
        <f t="shared" si="23"/>
        <v>31.841829113388627</v>
      </c>
      <c r="J207" s="51">
        <f t="shared" si="24"/>
        <v>20.487988009513852</v>
      </c>
      <c r="K207" s="52">
        <f t="shared" si="25"/>
        <v>100</v>
      </c>
    </row>
    <row r="208" spans="1:11" ht="33.75" x14ac:dyDescent="0.2">
      <c r="A208" s="46" t="s">
        <v>342</v>
      </c>
      <c r="B208" s="47" t="s">
        <v>343</v>
      </c>
      <c r="C208" s="33">
        <v>4736386094</v>
      </c>
      <c r="D208" s="33">
        <v>3506122109</v>
      </c>
      <c r="E208" s="33">
        <v>1200010734</v>
      </c>
      <c r="F208" s="33">
        <v>217676129</v>
      </c>
      <c r="G208" s="33">
        <v>217676129</v>
      </c>
      <c r="H208" s="33">
        <f t="shared" si="22"/>
        <v>74.025259753243418</v>
      </c>
      <c r="I208" s="34">
        <f t="shared" si="23"/>
        <v>34.226153473652445</v>
      </c>
      <c r="J208" s="34">
        <f t="shared" si="24"/>
        <v>18.139515158703574</v>
      </c>
      <c r="K208" s="35">
        <f t="shared" si="25"/>
        <v>100</v>
      </c>
    </row>
    <row r="209" spans="1:11" ht="22.5" x14ac:dyDescent="0.2">
      <c r="A209" s="46" t="s">
        <v>344</v>
      </c>
      <c r="B209" s="47" t="s">
        <v>345</v>
      </c>
      <c r="C209" s="33">
        <v>3436386094</v>
      </c>
      <c r="D209" s="33">
        <v>1031748212</v>
      </c>
      <c r="E209" s="33">
        <v>244930179</v>
      </c>
      <c r="F209" s="33">
        <v>78363192</v>
      </c>
      <c r="G209" s="33">
        <v>78363192</v>
      </c>
      <c r="H209" s="33">
        <f t="shared" ref="H209:H260" si="26">D209/C209*100</f>
        <v>30.024222650692639</v>
      </c>
      <c r="I209" s="34">
        <f t="shared" ref="I209:I259" si="27">E209/D209*100</f>
        <v>23.739336414764729</v>
      </c>
      <c r="J209" s="34">
        <f t="shared" ref="J209:J246" si="28">F209/E209*100</f>
        <v>31.994094121002544</v>
      </c>
      <c r="K209" s="35">
        <f t="shared" ref="K209:K241" si="29">G209/F209*100</f>
        <v>100</v>
      </c>
    </row>
    <row r="210" spans="1:11" ht="22.5" x14ac:dyDescent="0.2">
      <c r="A210" s="63" t="s">
        <v>346</v>
      </c>
      <c r="B210" s="64" t="s">
        <v>347</v>
      </c>
      <c r="C210" s="65">
        <f>C211</f>
        <v>1351366884</v>
      </c>
      <c r="D210" s="65">
        <v>1287051640</v>
      </c>
      <c r="E210" s="65">
        <v>1178995640</v>
      </c>
      <c r="F210" s="65">
        <v>1069332400</v>
      </c>
      <c r="G210" s="65">
        <v>1026859900</v>
      </c>
      <c r="H210" s="65">
        <f t="shared" si="26"/>
        <v>95.240726647849399</v>
      </c>
      <c r="I210" s="66">
        <f t="shared" si="27"/>
        <v>91.604377272694364</v>
      </c>
      <c r="J210" s="66">
        <f t="shared" si="28"/>
        <v>90.698588164414247</v>
      </c>
      <c r="K210" s="67">
        <f t="shared" si="29"/>
        <v>96.028129326297417</v>
      </c>
    </row>
    <row r="211" spans="1:11" x14ac:dyDescent="0.2">
      <c r="A211" s="63" t="s">
        <v>348</v>
      </c>
      <c r="B211" s="64" t="s">
        <v>349</v>
      </c>
      <c r="C211" s="65">
        <f>C212</f>
        <v>1351366884</v>
      </c>
      <c r="D211" s="65">
        <v>1287051640</v>
      </c>
      <c r="E211" s="65">
        <v>1178995640</v>
      </c>
      <c r="F211" s="65">
        <v>1069332400</v>
      </c>
      <c r="G211" s="65">
        <v>1026859900</v>
      </c>
      <c r="H211" s="65">
        <f t="shared" si="26"/>
        <v>95.240726647849399</v>
      </c>
      <c r="I211" s="66">
        <f t="shared" si="27"/>
        <v>91.604377272694364</v>
      </c>
      <c r="J211" s="66">
        <f t="shared" si="28"/>
        <v>90.698588164414247</v>
      </c>
      <c r="K211" s="67">
        <f t="shared" si="29"/>
        <v>96.028129326297417</v>
      </c>
    </row>
    <row r="212" spans="1:11" ht="33.75" x14ac:dyDescent="0.2">
      <c r="A212" s="48" t="s">
        <v>350</v>
      </c>
      <c r="B212" s="49" t="s">
        <v>351</v>
      </c>
      <c r="C212" s="50">
        <v>1351366884</v>
      </c>
      <c r="D212" s="50">
        <v>1287051640</v>
      </c>
      <c r="E212" s="50">
        <v>1178995640</v>
      </c>
      <c r="F212" s="50">
        <v>1069332400</v>
      </c>
      <c r="G212" s="50">
        <v>1026859900</v>
      </c>
      <c r="H212" s="50">
        <f t="shared" si="26"/>
        <v>95.240726647849399</v>
      </c>
      <c r="I212" s="51">
        <f t="shared" si="27"/>
        <v>91.604377272694364</v>
      </c>
      <c r="J212" s="51">
        <f t="shared" si="28"/>
        <v>90.698588164414247</v>
      </c>
      <c r="K212" s="52">
        <f t="shared" si="29"/>
        <v>96.028129326297417</v>
      </c>
    </row>
    <row r="213" spans="1:11" ht="13.5" thickBot="1" x14ac:dyDescent="0.25">
      <c r="A213" s="68"/>
      <c r="B213" s="69"/>
      <c r="C213" s="70"/>
      <c r="D213" s="70"/>
      <c r="E213" s="70"/>
      <c r="F213" s="70"/>
      <c r="G213" s="70"/>
      <c r="H213" s="70"/>
      <c r="I213" s="71"/>
      <c r="J213" s="71"/>
      <c r="K213" s="72"/>
    </row>
    <row r="214" spans="1:11" ht="33.75" x14ac:dyDescent="0.2">
      <c r="A214" s="58" t="s">
        <v>352</v>
      </c>
      <c r="B214" s="59" t="s">
        <v>353</v>
      </c>
      <c r="C214" s="60">
        <f>C216+C223</f>
        <v>21589277225</v>
      </c>
      <c r="D214" s="60">
        <v>16838419870</v>
      </c>
      <c r="E214" s="60">
        <v>8230575410</v>
      </c>
      <c r="F214" s="60">
        <v>4387375890.9200001</v>
      </c>
      <c r="G214" s="60">
        <v>3715854498.9200001</v>
      </c>
      <c r="H214" s="60">
        <f t="shared" si="26"/>
        <v>77.994365881324683</v>
      </c>
      <c r="I214" s="61">
        <f t="shared" si="27"/>
        <v>48.879737371699115</v>
      </c>
      <c r="J214" s="61">
        <f t="shared" si="28"/>
        <v>53.305822161466601</v>
      </c>
      <c r="K214" s="62">
        <f t="shared" si="29"/>
        <v>84.694236174526026</v>
      </c>
    </row>
    <row r="215" spans="1:11" x14ac:dyDescent="0.2">
      <c r="A215" s="63"/>
      <c r="B215" s="64"/>
      <c r="C215" s="65"/>
      <c r="D215" s="65"/>
      <c r="E215" s="65"/>
      <c r="F215" s="65"/>
      <c r="G215" s="65"/>
      <c r="H215" s="65"/>
      <c r="I215" s="66"/>
      <c r="J215" s="66"/>
      <c r="K215" s="67"/>
    </row>
    <row r="216" spans="1:11" ht="45" x14ac:dyDescent="0.2">
      <c r="A216" s="63" t="s">
        <v>354</v>
      </c>
      <c r="B216" s="64" t="s">
        <v>355</v>
      </c>
      <c r="C216" s="65">
        <f>C217+C220</f>
        <v>90359465</v>
      </c>
      <c r="D216" s="65">
        <v>27795668</v>
      </c>
      <c r="E216" s="65">
        <v>27795668</v>
      </c>
      <c r="F216" s="65">
        <v>27795668</v>
      </c>
      <c r="G216" s="65">
        <v>27795668</v>
      </c>
      <c r="H216" s="65">
        <f t="shared" si="26"/>
        <v>30.761213559642037</v>
      </c>
      <c r="I216" s="66">
        <f t="shared" si="27"/>
        <v>100</v>
      </c>
      <c r="J216" s="66">
        <f t="shared" si="28"/>
        <v>100</v>
      </c>
      <c r="K216" s="67">
        <f t="shared" si="29"/>
        <v>100</v>
      </c>
    </row>
    <row r="217" spans="1:11" ht="22.5" x14ac:dyDescent="0.2">
      <c r="A217" s="63" t="s">
        <v>356</v>
      </c>
      <c r="B217" s="64" t="s">
        <v>357</v>
      </c>
      <c r="C217" s="65">
        <f>C218</f>
        <v>65563797</v>
      </c>
      <c r="D217" s="65">
        <v>3000000</v>
      </c>
      <c r="E217" s="65">
        <v>3000000</v>
      </c>
      <c r="F217" s="65">
        <v>3000000</v>
      </c>
      <c r="G217" s="65">
        <v>3000000</v>
      </c>
      <c r="H217" s="65">
        <f t="shared" si="26"/>
        <v>4.5756959439063607</v>
      </c>
      <c r="I217" s="66">
        <f t="shared" si="27"/>
        <v>100</v>
      </c>
      <c r="J217" s="66">
        <f t="shared" si="28"/>
        <v>100</v>
      </c>
      <c r="K217" s="67">
        <f t="shared" si="29"/>
        <v>100</v>
      </c>
    </row>
    <row r="218" spans="1:11" ht="22.5" x14ac:dyDescent="0.2">
      <c r="A218" s="48" t="s">
        <v>358</v>
      </c>
      <c r="B218" s="49" t="s">
        <v>359</v>
      </c>
      <c r="C218" s="50">
        <f>C219</f>
        <v>65563797</v>
      </c>
      <c r="D218" s="50">
        <v>3000000</v>
      </c>
      <c r="E218" s="50">
        <v>3000000</v>
      </c>
      <c r="F218" s="50">
        <v>3000000</v>
      </c>
      <c r="G218" s="50">
        <v>3000000</v>
      </c>
      <c r="H218" s="50">
        <f t="shared" si="26"/>
        <v>4.5756959439063607</v>
      </c>
      <c r="I218" s="51">
        <f t="shared" si="27"/>
        <v>100</v>
      </c>
      <c r="J218" s="51">
        <f t="shared" si="28"/>
        <v>100</v>
      </c>
      <c r="K218" s="52">
        <f t="shared" si="29"/>
        <v>100</v>
      </c>
    </row>
    <row r="219" spans="1:11" x14ac:dyDescent="0.2">
      <c r="A219" s="46" t="s">
        <v>360</v>
      </c>
      <c r="B219" s="47" t="s">
        <v>361</v>
      </c>
      <c r="C219" s="33">
        <v>65563797</v>
      </c>
      <c r="D219" s="33">
        <v>3000000</v>
      </c>
      <c r="E219" s="33">
        <v>3000000</v>
      </c>
      <c r="F219" s="33">
        <v>3000000</v>
      </c>
      <c r="G219" s="33">
        <v>3000000</v>
      </c>
      <c r="H219" s="33">
        <f t="shared" si="26"/>
        <v>4.5756959439063607</v>
      </c>
      <c r="I219" s="34">
        <f t="shared" si="27"/>
        <v>100</v>
      </c>
      <c r="J219" s="34">
        <f t="shared" si="28"/>
        <v>100</v>
      </c>
      <c r="K219" s="35">
        <f t="shared" si="29"/>
        <v>100</v>
      </c>
    </row>
    <row r="220" spans="1:11" x14ac:dyDescent="0.2">
      <c r="A220" s="63" t="s">
        <v>362</v>
      </c>
      <c r="B220" s="64" t="s">
        <v>363</v>
      </c>
      <c r="C220" s="65">
        <f>C221</f>
        <v>24795668</v>
      </c>
      <c r="D220" s="65">
        <v>24795668</v>
      </c>
      <c r="E220" s="65">
        <v>24795668</v>
      </c>
      <c r="F220" s="65">
        <v>24795668</v>
      </c>
      <c r="G220" s="65">
        <v>24795668</v>
      </c>
      <c r="H220" s="65">
        <f t="shared" si="26"/>
        <v>100</v>
      </c>
      <c r="I220" s="66">
        <f t="shared" si="27"/>
        <v>100</v>
      </c>
      <c r="J220" s="66">
        <f t="shared" si="28"/>
        <v>100</v>
      </c>
      <c r="K220" s="67">
        <f t="shared" si="29"/>
        <v>100</v>
      </c>
    </row>
    <row r="221" spans="1:11" x14ac:dyDescent="0.2">
      <c r="A221" s="48" t="s">
        <v>364</v>
      </c>
      <c r="B221" s="49" t="s">
        <v>365</v>
      </c>
      <c r="C221" s="50">
        <f>C222</f>
        <v>24795668</v>
      </c>
      <c r="D221" s="50">
        <v>24795668</v>
      </c>
      <c r="E221" s="50">
        <v>24795668</v>
      </c>
      <c r="F221" s="50">
        <v>24795668</v>
      </c>
      <c r="G221" s="50">
        <v>24795668</v>
      </c>
      <c r="H221" s="50">
        <f t="shared" si="26"/>
        <v>100</v>
      </c>
      <c r="I221" s="51">
        <f t="shared" si="27"/>
        <v>100</v>
      </c>
      <c r="J221" s="51">
        <f t="shared" si="28"/>
        <v>100</v>
      </c>
      <c r="K221" s="52">
        <f t="shared" si="29"/>
        <v>100</v>
      </c>
    </row>
    <row r="222" spans="1:11" x14ac:dyDescent="0.2">
      <c r="A222" s="46" t="s">
        <v>366</v>
      </c>
      <c r="B222" s="47" t="s">
        <v>367</v>
      </c>
      <c r="C222" s="33">
        <v>24795668</v>
      </c>
      <c r="D222" s="33">
        <v>24795668</v>
      </c>
      <c r="E222" s="33">
        <v>24795668</v>
      </c>
      <c r="F222" s="33">
        <v>24795668</v>
      </c>
      <c r="G222" s="33">
        <v>24795668</v>
      </c>
      <c r="H222" s="33">
        <f t="shared" si="26"/>
        <v>100</v>
      </c>
      <c r="I222" s="34">
        <f t="shared" si="27"/>
        <v>100</v>
      </c>
      <c r="J222" s="34">
        <f t="shared" si="28"/>
        <v>100</v>
      </c>
      <c r="K222" s="35">
        <f t="shared" si="29"/>
        <v>100</v>
      </c>
    </row>
    <row r="223" spans="1:11" ht="47.25" customHeight="1" x14ac:dyDescent="0.2">
      <c r="A223" s="63" t="s">
        <v>368</v>
      </c>
      <c r="B223" s="64" t="s">
        <v>369</v>
      </c>
      <c r="C223" s="65">
        <f>C224+C228+C236</f>
        <v>21498917760</v>
      </c>
      <c r="D223" s="65">
        <v>16810624202</v>
      </c>
      <c r="E223" s="65">
        <v>8202779742</v>
      </c>
      <c r="F223" s="65">
        <v>4359580222.9200001</v>
      </c>
      <c r="G223" s="65">
        <v>3688058830.9200001</v>
      </c>
      <c r="H223" s="65">
        <f t="shared" si="26"/>
        <v>78.192885752031458</v>
      </c>
      <c r="I223" s="66">
        <f t="shared" si="27"/>
        <v>48.795212143425914</v>
      </c>
      <c r="J223" s="66">
        <f t="shared" si="28"/>
        <v>53.147595815574689</v>
      </c>
      <c r="K223" s="67">
        <f t="shared" si="29"/>
        <v>84.596650189631745</v>
      </c>
    </row>
    <row r="224" spans="1:11" x14ac:dyDescent="0.2">
      <c r="A224" s="63" t="s">
        <v>370</v>
      </c>
      <c r="B224" s="64" t="s">
        <v>371</v>
      </c>
      <c r="C224" s="65">
        <f>C225</f>
        <v>10825000000</v>
      </c>
      <c r="D224" s="65">
        <v>9201214772</v>
      </c>
      <c r="E224" s="65">
        <v>4212134472</v>
      </c>
      <c r="F224" s="65">
        <v>1858185398</v>
      </c>
      <c r="G224" s="65">
        <v>1309776409</v>
      </c>
      <c r="H224" s="65">
        <f t="shared" si="26"/>
        <v>84.999674568129336</v>
      </c>
      <c r="I224" s="66">
        <f t="shared" si="27"/>
        <v>45.77802579739631</v>
      </c>
      <c r="J224" s="66">
        <f t="shared" si="28"/>
        <v>44.115054026698694</v>
      </c>
      <c r="K224" s="67">
        <f t="shared" si="29"/>
        <v>70.486852948566764</v>
      </c>
    </row>
    <row r="225" spans="1:11" ht="22.5" x14ac:dyDescent="0.2">
      <c r="A225" s="48" t="s">
        <v>372</v>
      </c>
      <c r="B225" s="49" t="s">
        <v>373</v>
      </c>
      <c r="C225" s="50">
        <f>C226+C227</f>
        <v>10825000000</v>
      </c>
      <c r="D225" s="50">
        <v>9201214772</v>
      </c>
      <c r="E225" s="50">
        <v>4212134472</v>
      </c>
      <c r="F225" s="50">
        <v>1858185398</v>
      </c>
      <c r="G225" s="50">
        <v>1309776409</v>
      </c>
      <c r="H225" s="50">
        <f t="shared" si="26"/>
        <v>84.999674568129336</v>
      </c>
      <c r="I225" s="51">
        <f t="shared" si="27"/>
        <v>45.77802579739631</v>
      </c>
      <c r="J225" s="51">
        <f t="shared" si="28"/>
        <v>44.115054026698694</v>
      </c>
      <c r="K225" s="52">
        <f t="shared" si="29"/>
        <v>70.486852948566764</v>
      </c>
    </row>
    <row r="226" spans="1:11" x14ac:dyDescent="0.2">
      <c r="A226" s="46" t="s">
        <v>374</v>
      </c>
      <c r="B226" s="47" t="s">
        <v>375</v>
      </c>
      <c r="C226" s="33">
        <v>10800000000</v>
      </c>
      <c r="D226" s="33">
        <v>9201214772</v>
      </c>
      <c r="E226" s="33">
        <v>4212134472</v>
      </c>
      <c r="F226" s="33">
        <v>1858185398</v>
      </c>
      <c r="G226" s="33">
        <v>1309776409</v>
      </c>
      <c r="H226" s="33">
        <f t="shared" si="26"/>
        <v>85.196433074074079</v>
      </c>
      <c r="I226" s="34">
        <f t="shared" si="27"/>
        <v>45.77802579739631</v>
      </c>
      <c r="J226" s="34">
        <f t="shared" si="28"/>
        <v>44.115054026698694</v>
      </c>
      <c r="K226" s="35">
        <f t="shared" si="29"/>
        <v>70.486852948566764</v>
      </c>
    </row>
    <row r="227" spans="1:11" x14ac:dyDescent="0.2">
      <c r="A227" s="46" t="s">
        <v>376</v>
      </c>
      <c r="B227" s="47" t="s">
        <v>377</v>
      </c>
      <c r="C227" s="33">
        <v>25000000</v>
      </c>
      <c r="D227" s="33">
        <v>0</v>
      </c>
      <c r="E227" s="33">
        <v>0</v>
      </c>
      <c r="F227" s="33">
        <v>0</v>
      </c>
      <c r="G227" s="33">
        <v>0</v>
      </c>
      <c r="H227" s="33">
        <f t="shared" si="26"/>
        <v>0</v>
      </c>
      <c r="I227" s="34">
        <v>0</v>
      </c>
      <c r="J227" s="34">
        <v>0</v>
      </c>
      <c r="K227" s="35">
        <v>0</v>
      </c>
    </row>
    <row r="228" spans="1:11" x14ac:dyDescent="0.2">
      <c r="A228" s="63" t="s">
        <v>378</v>
      </c>
      <c r="B228" s="64" t="s">
        <v>379</v>
      </c>
      <c r="C228" s="65">
        <f>C229+C232</f>
        <v>8889133881</v>
      </c>
      <c r="D228" s="65">
        <v>6614596869</v>
      </c>
      <c r="E228" s="65">
        <v>3137198091</v>
      </c>
      <c r="F228" s="65">
        <v>2138859685.9200001</v>
      </c>
      <c r="G228" s="65">
        <v>2065082640.9200001</v>
      </c>
      <c r="H228" s="65">
        <f t="shared" si="26"/>
        <v>74.412163857024481</v>
      </c>
      <c r="I228" s="66">
        <f t="shared" si="27"/>
        <v>47.428409518088806</v>
      </c>
      <c r="J228" s="66">
        <f t="shared" si="28"/>
        <v>68.177387078487811</v>
      </c>
      <c r="K228" s="67">
        <f t="shared" si="29"/>
        <v>96.550636515070607</v>
      </c>
    </row>
    <row r="229" spans="1:11" x14ac:dyDescent="0.2">
      <c r="A229" s="48" t="s">
        <v>380</v>
      </c>
      <c r="B229" s="49" t="s">
        <v>381</v>
      </c>
      <c r="C229" s="50">
        <f>C230+C231</f>
        <v>5767658955</v>
      </c>
      <c r="D229" s="50">
        <v>4877970209</v>
      </c>
      <c r="E229" s="50">
        <v>2085047362</v>
      </c>
      <c r="F229" s="50">
        <v>1150448236.1500001</v>
      </c>
      <c r="G229" s="50">
        <v>1080371191.1500001</v>
      </c>
      <c r="H229" s="50">
        <f t="shared" si="26"/>
        <v>84.574525766147701</v>
      </c>
      <c r="I229" s="51">
        <f t="shared" si="27"/>
        <v>42.744159407800922</v>
      </c>
      <c r="J229" s="51">
        <f t="shared" si="28"/>
        <v>55.176120078465644</v>
      </c>
      <c r="K229" s="52">
        <f t="shared" si="29"/>
        <v>93.908718115426524</v>
      </c>
    </row>
    <row r="230" spans="1:11" x14ac:dyDescent="0.2">
      <c r="A230" s="46" t="s">
        <v>382</v>
      </c>
      <c r="B230" s="47" t="s">
        <v>383</v>
      </c>
      <c r="C230" s="33">
        <v>2824540160</v>
      </c>
      <c r="D230" s="33">
        <v>2390327915</v>
      </c>
      <c r="E230" s="33">
        <v>1267404081</v>
      </c>
      <c r="F230" s="33">
        <v>682157927.14999998</v>
      </c>
      <c r="G230" s="33">
        <v>632157927.14999998</v>
      </c>
      <c r="H230" s="33">
        <f t="shared" si="26"/>
        <v>84.627152725631632</v>
      </c>
      <c r="I230" s="34">
        <f t="shared" si="27"/>
        <v>53.022184657036895</v>
      </c>
      <c r="J230" s="34">
        <f t="shared" si="28"/>
        <v>53.823238963517269</v>
      </c>
      <c r="K230" s="35">
        <f t="shared" si="29"/>
        <v>92.670318996526817</v>
      </c>
    </row>
    <row r="231" spans="1:11" x14ac:dyDescent="0.2">
      <c r="A231" s="46" t="s">
        <v>384</v>
      </c>
      <c r="B231" s="47" t="s">
        <v>385</v>
      </c>
      <c r="C231" s="33">
        <v>2943118795</v>
      </c>
      <c r="D231" s="33">
        <v>2487642294</v>
      </c>
      <c r="E231" s="33">
        <v>817643281</v>
      </c>
      <c r="F231" s="33">
        <v>468290309</v>
      </c>
      <c r="G231" s="33">
        <v>448213264</v>
      </c>
      <c r="H231" s="33">
        <f t="shared" si="26"/>
        <v>84.52401915363393</v>
      </c>
      <c r="I231" s="34">
        <f t="shared" si="27"/>
        <v>32.8682014681971</v>
      </c>
      <c r="J231" s="34">
        <f t="shared" si="28"/>
        <v>57.273180111902612</v>
      </c>
      <c r="K231" s="35">
        <f t="shared" si="29"/>
        <v>95.71269261521276</v>
      </c>
    </row>
    <row r="232" spans="1:11" x14ac:dyDescent="0.2">
      <c r="A232" s="48" t="s">
        <v>386</v>
      </c>
      <c r="B232" s="49" t="s">
        <v>387</v>
      </c>
      <c r="C232" s="50">
        <f>C233+C234+C235</f>
        <v>3121474926</v>
      </c>
      <c r="D232" s="50">
        <v>1736626660</v>
      </c>
      <c r="E232" s="50">
        <v>1052150729</v>
      </c>
      <c r="F232" s="50">
        <v>988411449.76999998</v>
      </c>
      <c r="G232" s="50">
        <v>984711449.76999998</v>
      </c>
      <c r="H232" s="50">
        <f t="shared" si="26"/>
        <v>55.634810503680463</v>
      </c>
      <c r="I232" s="51">
        <f t="shared" si="27"/>
        <v>60.585890636966269</v>
      </c>
      <c r="J232" s="51">
        <f t="shared" si="28"/>
        <v>93.942001134135978</v>
      </c>
      <c r="K232" s="52">
        <f t="shared" si="29"/>
        <v>99.625661964876983</v>
      </c>
    </row>
    <row r="233" spans="1:11" x14ac:dyDescent="0.2">
      <c r="A233" s="46" t="s">
        <v>388</v>
      </c>
      <c r="B233" s="47" t="s">
        <v>389</v>
      </c>
      <c r="C233" s="33">
        <v>1934964366</v>
      </c>
      <c r="D233" s="33">
        <v>1009592705</v>
      </c>
      <c r="E233" s="33">
        <v>687613198</v>
      </c>
      <c r="F233" s="33">
        <v>623873918.76999998</v>
      </c>
      <c r="G233" s="33">
        <v>623873918.76999998</v>
      </c>
      <c r="H233" s="33">
        <f t="shared" si="26"/>
        <v>52.176294444483837</v>
      </c>
      <c r="I233" s="34">
        <f t="shared" si="27"/>
        <v>68.107980039336752</v>
      </c>
      <c r="J233" s="34">
        <f t="shared" si="28"/>
        <v>90.730358373662284</v>
      </c>
      <c r="K233" s="35">
        <f t="shared" si="29"/>
        <v>100</v>
      </c>
    </row>
    <row r="234" spans="1:11" x14ac:dyDescent="0.2">
      <c r="A234" s="46" t="s">
        <v>390</v>
      </c>
      <c r="B234" s="47" t="s">
        <v>391</v>
      </c>
      <c r="C234" s="33">
        <v>1059202560</v>
      </c>
      <c r="D234" s="33">
        <v>709007047</v>
      </c>
      <c r="E234" s="33">
        <v>364537531</v>
      </c>
      <c r="F234" s="33">
        <v>364537531</v>
      </c>
      <c r="G234" s="33">
        <v>360837531</v>
      </c>
      <c r="H234" s="33">
        <f t="shared" si="26"/>
        <v>66.937814708453885</v>
      </c>
      <c r="I234" s="34">
        <f t="shared" si="27"/>
        <v>51.415219713606028</v>
      </c>
      <c r="J234" s="34">
        <f t="shared" si="28"/>
        <v>100</v>
      </c>
      <c r="K234" s="35">
        <f t="shared" si="29"/>
        <v>98.985015345374677</v>
      </c>
    </row>
    <row r="235" spans="1:11" ht="22.5" x14ac:dyDescent="0.2">
      <c r="A235" s="46" t="s">
        <v>392</v>
      </c>
      <c r="B235" s="47" t="s">
        <v>393</v>
      </c>
      <c r="C235" s="33">
        <v>127308000</v>
      </c>
      <c r="D235" s="33">
        <v>18026908</v>
      </c>
      <c r="E235" s="33">
        <v>0</v>
      </c>
      <c r="F235" s="33">
        <v>0</v>
      </c>
      <c r="G235" s="33">
        <v>0</v>
      </c>
      <c r="H235" s="33">
        <f t="shared" si="26"/>
        <v>14.160074779275458</v>
      </c>
      <c r="I235" s="34">
        <v>0</v>
      </c>
      <c r="J235" s="34">
        <v>0</v>
      </c>
      <c r="K235" s="35">
        <v>0</v>
      </c>
    </row>
    <row r="236" spans="1:11" x14ac:dyDescent="0.2">
      <c r="A236" s="63" t="s">
        <v>394</v>
      </c>
      <c r="B236" s="64" t="s">
        <v>395</v>
      </c>
      <c r="C236" s="65">
        <f>C237+C244</f>
        <v>1784783879</v>
      </c>
      <c r="D236" s="65">
        <v>994812561</v>
      </c>
      <c r="E236" s="65">
        <v>853447179</v>
      </c>
      <c r="F236" s="65">
        <v>362535139</v>
      </c>
      <c r="G236" s="65">
        <v>313199781</v>
      </c>
      <c r="H236" s="65">
        <f t="shared" si="26"/>
        <v>55.738544745114204</v>
      </c>
      <c r="I236" s="66">
        <f t="shared" si="27"/>
        <v>85.789746979280451</v>
      </c>
      <c r="J236" s="66">
        <f t="shared" si="28"/>
        <v>42.478919366139237</v>
      </c>
      <c r="K236" s="67">
        <f t="shared" si="29"/>
        <v>86.391565204938658</v>
      </c>
    </row>
    <row r="237" spans="1:11" x14ac:dyDescent="0.2">
      <c r="A237" s="48" t="s">
        <v>396</v>
      </c>
      <c r="B237" s="49" t="s">
        <v>397</v>
      </c>
      <c r="C237" s="50">
        <f>C238+C239+C240+C241+C242+C243</f>
        <v>1648500920</v>
      </c>
      <c r="D237" s="50">
        <v>896021213</v>
      </c>
      <c r="E237" s="50">
        <v>754732182</v>
      </c>
      <c r="F237" s="50">
        <v>362535139</v>
      </c>
      <c r="G237" s="50">
        <v>313199781</v>
      </c>
      <c r="H237" s="50">
        <f t="shared" si="26"/>
        <v>54.353698085894905</v>
      </c>
      <c r="I237" s="51">
        <f t="shared" si="27"/>
        <v>84.231508255597518</v>
      </c>
      <c r="J237" s="51">
        <f t="shared" si="28"/>
        <v>48.034938438599667</v>
      </c>
      <c r="K237" s="52">
        <f t="shared" si="29"/>
        <v>86.391565204938658</v>
      </c>
    </row>
    <row r="238" spans="1:11" x14ac:dyDescent="0.2">
      <c r="A238" s="46" t="s">
        <v>398</v>
      </c>
      <c r="B238" s="47" t="s">
        <v>367</v>
      </c>
      <c r="C238" s="33">
        <v>1151029110</v>
      </c>
      <c r="D238" s="33">
        <v>725525621</v>
      </c>
      <c r="E238" s="33">
        <v>655794868</v>
      </c>
      <c r="F238" s="33">
        <v>312936137</v>
      </c>
      <c r="G238" s="33">
        <v>269390779</v>
      </c>
      <c r="H238" s="33">
        <f t="shared" si="26"/>
        <v>63.032777772232016</v>
      </c>
      <c r="I238" s="34">
        <f t="shared" si="27"/>
        <v>90.388933073943093</v>
      </c>
      <c r="J238" s="34">
        <f t="shared" si="28"/>
        <v>47.718601085484551</v>
      </c>
      <c r="K238" s="35">
        <f t="shared" si="29"/>
        <v>86.08490587969392</v>
      </c>
    </row>
    <row r="239" spans="1:11" x14ac:dyDescent="0.2">
      <c r="A239" s="46" t="s">
        <v>399</v>
      </c>
      <c r="B239" s="47" t="s">
        <v>400</v>
      </c>
      <c r="C239" s="33">
        <v>63654000</v>
      </c>
      <c r="D239" s="33">
        <v>55889000</v>
      </c>
      <c r="E239" s="33">
        <v>34330000</v>
      </c>
      <c r="F239" s="33">
        <v>0</v>
      </c>
      <c r="G239" s="33">
        <v>0</v>
      </c>
      <c r="H239" s="33">
        <f t="shared" si="26"/>
        <v>87.801237942627324</v>
      </c>
      <c r="I239" s="34">
        <f t="shared" si="27"/>
        <v>61.425325198160643</v>
      </c>
      <c r="J239" s="34">
        <f t="shared" si="28"/>
        <v>0</v>
      </c>
      <c r="K239" s="35">
        <v>0</v>
      </c>
    </row>
    <row r="240" spans="1:11" ht="13.5" thickBot="1" x14ac:dyDescent="0.25">
      <c r="A240" s="53" t="s">
        <v>401</v>
      </c>
      <c r="B240" s="54" t="s">
        <v>402</v>
      </c>
      <c r="C240" s="55">
        <v>106090000</v>
      </c>
      <c r="D240" s="55">
        <v>55314782</v>
      </c>
      <c r="E240" s="55">
        <v>5315504</v>
      </c>
      <c r="F240" s="55">
        <v>3600000</v>
      </c>
      <c r="G240" s="55">
        <v>3600000</v>
      </c>
      <c r="H240" s="55">
        <f t="shared" si="26"/>
        <v>52.139487227825434</v>
      </c>
      <c r="I240" s="56">
        <f t="shared" si="27"/>
        <v>9.6095542779143557</v>
      </c>
      <c r="J240" s="56">
        <f t="shared" si="28"/>
        <v>67.726409386579334</v>
      </c>
      <c r="K240" s="57">
        <f t="shared" si="29"/>
        <v>100</v>
      </c>
    </row>
    <row r="241" spans="1:11" x14ac:dyDescent="0.2">
      <c r="A241" s="73" t="s">
        <v>403</v>
      </c>
      <c r="B241" s="74" t="s">
        <v>404</v>
      </c>
      <c r="C241" s="75">
        <v>263092400</v>
      </c>
      <c r="D241" s="75">
        <v>59291810</v>
      </c>
      <c r="E241" s="75">
        <v>59291810</v>
      </c>
      <c r="F241" s="75">
        <v>45999002</v>
      </c>
      <c r="G241" s="75">
        <v>40209002</v>
      </c>
      <c r="H241" s="75">
        <f t="shared" si="26"/>
        <v>22.536496683294537</v>
      </c>
      <c r="I241" s="76">
        <f t="shared" si="27"/>
        <v>100</v>
      </c>
      <c r="J241" s="76">
        <f t="shared" si="28"/>
        <v>77.580701280665906</v>
      </c>
      <c r="K241" s="77">
        <f t="shared" si="29"/>
        <v>87.412770390105422</v>
      </c>
    </row>
    <row r="242" spans="1:11" x14ac:dyDescent="0.2">
      <c r="A242" s="46" t="s">
        <v>405</v>
      </c>
      <c r="B242" s="47" t="s">
        <v>406</v>
      </c>
      <c r="C242" s="33">
        <v>54026410</v>
      </c>
      <c r="D242" s="33">
        <v>0</v>
      </c>
      <c r="E242" s="33">
        <v>0</v>
      </c>
      <c r="F242" s="33">
        <v>0</v>
      </c>
      <c r="G242" s="33">
        <v>0</v>
      </c>
      <c r="H242" s="33">
        <f t="shared" si="26"/>
        <v>0</v>
      </c>
      <c r="I242" s="34">
        <v>0</v>
      </c>
      <c r="J242" s="34">
        <v>0</v>
      </c>
      <c r="K242" s="35">
        <v>0</v>
      </c>
    </row>
    <row r="243" spans="1:11" x14ac:dyDescent="0.2">
      <c r="A243" s="46" t="s">
        <v>407</v>
      </c>
      <c r="B243" s="47" t="s">
        <v>408</v>
      </c>
      <c r="C243" s="33">
        <v>10609000</v>
      </c>
      <c r="D243" s="33">
        <v>0</v>
      </c>
      <c r="E243" s="33">
        <v>0</v>
      </c>
      <c r="F243" s="33">
        <v>0</v>
      </c>
      <c r="G243" s="33">
        <v>0</v>
      </c>
      <c r="H243" s="33">
        <f t="shared" si="26"/>
        <v>0</v>
      </c>
      <c r="I243" s="34">
        <v>0</v>
      </c>
      <c r="J243" s="34">
        <v>0</v>
      </c>
      <c r="K243" s="35">
        <v>0</v>
      </c>
    </row>
    <row r="244" spans="1:11" ht="22.5" x14ac:dyDescent="0.2">
      <c r="A244" s="48" t="s">
        <v>409</v>
      </c>
      <c r="B244" s="49" t="s">
        <v>410</v>
      </c>
      <c r="C244" s="50">
        <f>C245+C246+C247+C248</f>
        <v>136282959</v>
      </c>
      <c r="D244" s="50">
        <v>98791348</v>
      </c>
      <c r="E244" s="50">
        <v>98714997</v>
      </c>
      <c r="F244" s="50">
        <v>0</v>
      </c>
      <c r="G244" s="50">
        <v>0</v>
      </c>
      <c r="H244" s="50">
        <f t="shared" si="26"/>
        <v>72.489876008635818</v>
      </c>
      <c r="I244" s="51">
        <f t="shared" si="27"/>
        <v>99.922714891996407</v>
      </c>
      <c r="J244" s="51">
        <f t="shared" si="28"/>
        <v>0</v>
      </c>
      <c r="K244" s="52">
        <v>0</v>
      </c>
    </row>
    <row r="245" spans="1:11" x14ac:dyDescent="0.2">
      <c r="A245" s="46" t="s">
        <v>411</v>
      </c>
      <c r="B245" s="47" t="s">
        <v>412</v>
      </c>
      <c r="C245" s="33">
        <v>15913500</v>
      </c>
      <c r="D245" s="33">
        <v>15913000</v>
      </c>
      <c r="E245" s="33">
        <v>15836682</v>
      </c>
      <c r="F245" s="33">
        <v>0</v>
      </c>
      <c r="G245" s="33">
        <v>0</v>
      </c>
      <c r="H245" s="33">
        <f t="shared" si="26"/>
        <v>99.996858013636228</v>
      </c>
      <c r="I245" s="34">
        <f t="shared" si="27"/>
        <v>99.520404700559297</v>
      </c>
      <c r="J245" s="34">
        <f t="shared" si="28"/>
        <v>0</v>
      </c>
      <c r="K245" s="35">
        <v>0</v>
      </c>
    </row>
    <row r="246" spans="1:11" x14ac:dyDescent="0.2">
      <c r="A246" s="46" t="s">
        <v>413</v>
      </c>
      <c r="B246" s="47" t="s">
        <v>414</v>
      </c>
      <c r="C246" s="33">
        <v>98180042</v>
      </c>
      <c r="D246" s="33">
        <v>82878348</v>
      </c>
      <c r="E246" s="33">
        <v>82878315</v>
      </c>
      <c r="F246" s="33">
        <v>0</v>
      </c>
      <c r="G246" s="33">
        <v>0</v>
      </c>
      <c r="H246" s="33">
        <f t="shared" si="26"/>
        <v>84.414659345939171</v>
      </c>
      <c r="I246" s="34">
        <f t="shared" si="27"/>
        <v>99.999960182604028</v>
      </c>
      <c r="J246" s="34">
        <f t="shared" si="28"/>
        <v>0</v>
      </c>
      <c r="K246" s="35">
        <v>0</v>
      </c>
    </row>
    <row r="247" spans="1:11" x14ac:dyDescent="0.2">
      <c r="A247" s="46" t="s">
        <v>415</v>
      </c>
      <c r="B247" s="47" t="s">
        <v>416</v>
      </c>
      <c r="C247" s="33">
        <v>21218000</v>
      </c>
      <c r="D247" s="33">
        <v>0</v>
      </c>
      <c r="E247" s="33">
        <v>0</v>
      </c>
      <c r="F247" s="33">
        <v>0</v>
      </c>
      <c r="G247" s="33">
        <v>0</v>
      </c>
      <c r="H247" s="33">
        <f t="shared" si="26"/>
        <v>0</v>
      </c>
      <c r="I247" s="34">
        <v>0</v>
      </c>
      <c r="J247" s="34">
        <v>0</v>
      </c>
      <c r="K247" s="35">
        <v>0</v>
      </c>
    </row>
    <row r="248" spans="1:11" x14ac:dyDescent="0.2">
      <c r="A248" s="46" t="s">
        <v>417</v>
      </c>
      <c r="B248" s="47" t="s">
        <v>418</v>
      </c>
      <c r="C248" s="33">
        <v>971417</v>
      </c>
      <c r="D248" s="33">
        <v>0</v>
      </c>
      <c r="E248" s="33">
        <v>0</v>
      </c>
      <c r="F248" s="33">
        <v>0</v>
      </c>
      <c r="G248" s="33">
        <v>0</v>
      </c>
      <c r="H248" s="33">
        <f t="shared" si="26"/>
        <v>0</v>
      </c>
      <c r="I248" s="34">
        <v>0</v>
      </c>
      <c r="J248" s="34">
        <v>0</v>
      </c>
      <c r="K248" s="35">
        <v>0</v>
      </c>
    </row>
    <row r="249" spans="1:11" x14ac:dyDescent="0.2">
      <c r="A249" s="46"/>
      <c r="B249" s="47"/>
      <c r="C249" s="33"/>
      <c r="D249" s="33"/>
      <c r="E249" s="33"/>
      <c r="F249" s="33"/>
      <c r="G249" s="33"/>
      <c r="H249" s="33"/>
      <c r="I249" s="34"/>
      <c r="J249" s="34"/>
      <c r="K249" s="35"/>
    </row>
    <row r="250" spans="1:11" x14ac:dyDescent="0.2">
      <c r="A250" s="63" t="s">
        <v>419</v>
      </c>
      <c r="B250" s="64" t="s">
        <v>420</v>
      </c>
      <c r="C250" s="65">
        <f>C252</f>
        <v>2027020770</v>
      </c>
      <c r="D250" s="65">
        <v>0</v>
      </c>
      <c r="E250" s="65">
        <v>0</v>
      </c>
      <c r="F250" s="65">
        <v>0</v>
      </c>
      <c r="G250" s="65">
        <v>0</v>
      </c>
      <c r="H250" s="65">
        <f t="shared" si="26"/>
        <v>0</v>
      </c>
      <c r="I250" s="66">
        <v>0</v>
      </c>
      <c r="J250" s="66">
        <v>0</v>
      </c>
      <c r="K250" s="67">
        <v>0</v>
      </c>
    </row>
    <row r="251" spans="1:11" x14ac:dyDescent="0.2">
      <c r="A251" s="63"/>
      <c r="B251" s="64"/>
      <c r="C251" s="65"/>
      <c r="D251" s="65"/>
      <c r="E251" s="65"/>
      <c r="F251" s="65"/>
      <c r="G251" s="65"/>
      <c r="H251" s="65"/>
      <c r="I251" s="66"/>
      <c r="J251" s="66"/>
      <c r="K251" s="67"/>
    </row>
    <row r="252" spans="1:11" x14ac:dyDescent="0.2">
      <c r="A252" s="63" t="s">
        <v>421</v>
      </c>
      <c r="B252" s="64" t="s">
        <v>420</v>
      </c>
      <c r="C252" s="65">
        <f>C253</f>
        <v>2027020770</v>
      </c>
      <c r="D252" s="65">
        <v>0</v>
      </c>
      <c r="E252" s="65">
        <v>0</v>
      </c>
      <c r="F252" s="65">
        <v>0</v>
      </c>
      <c r="G252" s="65">
        <v>0</v>
      </c>
      <c r="H252" s="65">
        <f t="shared" si="26"/>
        <v>0</v>
      </c>
      <c r="I252" s="66">
        <v>0</v>
      </c>
      <c r="J252" s="66">
        <v>0</v>
      </c>
      <c r="K252" s="67">
        <v>0</v>
      </c>
    </row>
    <row r="253" spans="1:11" x14ac:dyDescent="0.2">
      <c r="A253" s="63" t="s">
        <v>422</v>
      </c>
      <c r="B253" s="64" t="s">
        <v>423</v>
      </c>
      <c r="C253" s="65">
        <f>C254</f>
        <v>2027020770</v>
      </c>
      <c r="D253" s="65">
        <v>0</v>
      </c>
      <c r="E253" s="65">
        <v>0</v>
      </c>
      <c r="F253" s="65">
        <v>0</v>
      </c>
      <c r="G253" s="65">
        <v>0</v>
      </c>
      <c r="H253" s="65">
        <f t="shared" si="26"/>
        <v>0</v>
      </c>
      <c r="I253" s="66">
        <v>0</v>
      </c>
      <c r="J253" s="66">
        <v>0</v>
      </c>
      <c r="K253" s="67">
        <v>0</v>
      </c>
    </row>
    <row r="254" spans="1:11" ht="22.5" x14ac:dyDescent="0.2">
      <c r="A254" s="78" t="s">
        <v>424</v>
      </c>
      <c r="B254" s="49" t="s">
        <v>425</v>
      </c>
      <c r="C254" s="50">
        <f>C255</f>
        <v>2027020770</v>
      </c>
      <c r="D254" s="50">
        <v>0</v>
      </c>
      <c r="E254" s="50">
        <v>0</v>
      </c>
      <c r="F254" s="50">
        <v>0</v>
      </c>
      <c r="G254" s="50">
        <v>0</v>
      </c>
      <c r="H254" s="50">
        <f t="shared" si="26"/>
        <v>0</v>
      </c>
      <c r="I254" s="51">
        <v>0</v>
      </c>
      <c r="J254" s="51">
        <v>0</v>
      </c>
      <c r="K254" s="52">
        <v>0</v>
      </c>
    </row>
    <row r="255" spans="1:11" ht="22.5" x14ac:dyDescent="0.2">
      <c r="A255" s="46" t="s">
        <v>426</v>
      </c>
      <c r="B255" s="47" t="s">
        <v>427</v>
      </c>
      <c r="C255" s="33">
        <v>2027020770</v>
      </c>
      <c r="D255" s="33">
        <v>0</v>
      </c>
      <c r="E255" s="33">
        <v>0</v>
      </c>
      <c r="F255" s="33">
        <v>0</v>
      </c>
      <c r="G255" s="33">
        <v>0</v>
      </c>
      <c r="H255" s="33">
        <f t="shared" si="26"/>
        <v>0</v>
      </c>
      <c r="I255" s="34">
        <v>0</v>
      </c>
      <c r="J255" s="34">
        <v>0</v>
      </c>
      <c r="K255" s="35">
        <v>0</v>
      </c>
    </row>
    <row r="256" spans="1:11" ht="22.5" x14ac:dyDescent="0.2">
      <c r="A256" s="63" t="s">
        <v>428</v>
      </c>
      <c r="B256" s="64" t="s">
        <v>429</v>
      </c>
      <c r="C256" s="65">
        <f>C257</f>
        <v>25081702968</v>
      </c>
      <c r="D256" s="65">
        <v>88750000</v>
      </c>
      <c r="E256" s="65">
        <v>0</v>
      </c>
      <c r="F256" s="65">
        <v>0</v>
      </c>
      <c r="G256" s="65">
        <v>0</v>
      </c>
      <c r="H256" s="65">
        <f t="shared" si="26"/>
        <v>0.35384359711631203</v>
      </c>
      <c r="I256" s="66">
        <f t="shared" si="27"/>
        <v>0</v>
      </c>
      <c r="J256" s="66">
        <v>0</v>
      </c>
      <c r="K256" s="67">
        <v>0</v>
      </c>
    </row>
    <row r="257" spans="1:11" ht="22.5" x14ac:dyDescent="0.2">
      <c r="A257" s="63" t="s">
        <v>430</v>
      </c>
      <c r="B257" s="64" t="s">
        <v>431</v>
      </c>
      <c r="C257" s="65">
        <f>C258</f>
        <v>25081702968</v>
      </c>
      <c r="D257" s="65">
        <v>88750000</v>
      </c>
      <c r="E257" s="65">
        <v>0</v>
      </c>
      <c r="F257" s="65">
        <v>0</v>
      </c>
      <c r="G257" s="65">
        <v>0</v>
      </c>
      <c r="H257" s="65">
        <f t="shared" si="26"/>
        <v>0.35384359711631203</v>
      </c>
      <c r="I257" s="66">
        <f t="shared" si="27"/>
        <v>0</v>
      </c>
      <c r="J257" s="66">
        <v>0</v>
      </c>
      <c r="K257" s="67">
        <v>0</v>
      </c>
    </row>
    <row r="258" spans="1:11" ht="22.5" x14ac:dyDescent="0.2">
      <c r="A258" s="48" t="s">
        <v>432</v>
      </c>
      <c r="B258" s="49" t="s">
        <v>433</v>
      </c>
      <c r="C258" s="50">
        <f>C259+C260</f>
        <v>25081702968</v>
      </c>
      <c r="D258" s="50">
        <v>88750000</v>
      </c>
      <c r="E258" s="50">
        <v>0</v>
      </c>
      <c r="F258" s="50">
        <v>0</v>
      </c>
      <c r="G258" s="50">
        <v>0</v>
      </c>
      <c r="H258" s="50">
        <f t="shared" si="26"/>
        <v>0.35384359711631203</v>
      </c>
      <c r="I258" s="51">
        <f t="shared" si="27"/>
        <v>0</v>
      </c>
      <c r="J258" s="51">
        <v>0</v>
      </c>
      <c r="K258" s="52">
        <v>0</v>
      </c>
    </row>
    <row r="259" spans="1:11" ht="35.25" customHeight="1" x14ac:dyDescent="0.2">
      <c r="A259" s="46" t="s">
        <v>434</v>
      </c>
      <c r="B259" s="47" t="s">
        <v>435</v>
      </c>
      <c r="C259" s="33">
        <v>2500000000</v>
      </c>
      <c r="D259" s="33">
        <v>88750000</v>
      </c>
      <c r="E259" s="33">
        <v>0</v>
      </c>
      <c r="F259" s="33">
        <v>0</v>
      </c>
      <c r="G259" s="33">
        <v>0</v>
      </c>
      <c r="H259" s="33">
        <f t="shared" si="26"/>
        <v>3.55</v>
      </c>
      <c r="I259" s="34">
        <f t="shared" si="27"/>
        <v>0</v>
      </c>
      <c r="J259" s="34">
        <v>0</v>
      </c>
      <c r="K259" s="35">
        <v>0</v>
      </c>
    </row>
    <row r="260" spans="1:11" ht="46.5" customHeight="1" x14ac:dyDescent="0.2">
      <c r="A260" s="46" t="s">
        <v>436</v>
      </c>
      <c r="B260" s="47" t="s">
        <v>437</v>
      </c>
      <c r="C260" s="33">
        <v>22581702968</v>
      </c>
      <c r="D260" s="33">
        <v>0</v>
      </c>
      <c r="E260" s="33">
        <v>0</v>
      </c>
      <c r="F260" s="33">
        <v>0</v>
      </c>
      <c r="G260" s="33">
        <v>0</v>
      </c>
      <c r="H260" s="33">
        <f t="shared" si="26"/>
        <v>0</v>
      </c>
      <c r="I260" s="34">
        <v>0</v>
      </c>
      <c r="J260" s="34">
        <v>0</v>
      </c>
      <c r="K260" s="35">
        <v>0</v>
      </c>
    </row>
    <row r="261" spans="1:11" x14ac:dyDescent="0.2">
      <c r="A261" s="19"/>
      <c r="B261" s="17"/>
      <c r="C261" s="17"/>
      <c r="D261" s="17"/>
      <c r="E261" s="17"/>
      <c r="F261" s="17"/>
      <c r="G261" s="17"/>
      <c r="H261" s="17"/>
      <c r="I261" s="17"/>
      <c r="J261" s="17"/>
      <c r="K261" s="79"/>
    </row>
    <row r="262" spans="1:11" x14ac:dyDescent="0.2">
      <c r="A262" s="80"/>
      <c r="B262" s="81"/>
      <c r="C262" s="81"/>
      <c r="D262" s="81"/>
      <c r="E262" s="81"/>
      <c r="F262" s="81"/>
      <c r="G262" s="81"/>
      <c r="H262" s="81"/>
      <c r="I262" s="81"/>
      <c r="J262" s="81"/>
      <c r="K262" s="82"/>
    </row>
    <row r="263" spans="1:11" x14ac:dyDescent="0.2">
      <c r="A263" s="12"/>
      <c r="B263" s="13"/>
      <c r="C263" s="97" t="s">
        <v>479</v>
      </c>
      <c r="D263" s="97"/>
      <c r="E263" s="97"/>
      <c r="F263" s="97"/>
      <c r="G263" s="13"/>
      <c r="H263" s="14"/>
      <c r="I263" s="14"/>
      <c r="J263" s="81"/>
      <c r="K263" s="82"/>
    </row>
    <row r="264" spans="1:11" x14ac:dyDescent="0.2">
      <c r="A264" s="12"/>
      <c r="B264" s="98" t="s">
        <v>480</v>
      </c>
      <c r="C264" s="98"/>
      <c r="D264" s="98"/>
      <c r="E264" s="98"/>
      <c r="F264" s="98"/>
      <c r="G264" s="98"/>
      <c r="H264" s="98"/>
      <c r="I264" s="98"/>
      <c r="J264" s="81"/>
      <c r="K264" s="82"/>
    </row>
    <row r="265" spans="1:11" x14ac:dyDescent="0.2">
      <c r="A265" s="15" t="s">
        <v>481</v>
      </c>
      <c r="B265" s="16"/>
      <c r="C265" s="16"/>
      <c r="D265" s="16"/>
      <c r="E265" s="16"/>
      <c r="F265" s="16"/>
      <c r="G265" s="17"/>
      <c r="H265" s="17"/>
      <c r="I265" s="17"/>
      <c r="J265" s="81"/>
      <c r="K265" s="82"/>
    </row>
    <row r="266" spans="1:11" x14ac:dyDescent="0.2">
      <c r="A266" s="18" t="s">
        <v>482</v>
      </c>
      <c r="B266" s="16"/>
      <c r="C266" s="16"/>
      <c r="D266" s="16"/>
      <c r="E266" s="16"/>
      <c r="F266" s="16"/>
      <c r="G266" s="17"/>
      <c r="H266" s="17"/>
      <c r="I266" s="17"/>
      <c r="J266" s="81"/>
      <c r="K266" s="82"/>
    </row>
    <row r="267" spans="1:11" ht="13.5" thickBot="1" x14ac:dyDescent="0.25">
      <c r="A267" s="85"/>
      <c r="B267" s="86"/>
      <c r="C267" s="86"/>
      <c r="D267" s="86"/>
      <c r="E267" s="86"/>
      <c r="F267" s="86"/>
      <c r="G267" s="86"/>
      <c r="H267" s="86"/>
      <c r="I267" s="86"/>
      <c r="J267" s="83"/>
      <c r="K267" s="84"/>
    </row>
  </sheetData>
  <mergeCells count="17">
    <mergeCell ref="C263:F263"/>
    <mergeCell ref="B264:I264"/>
    <mergeCell ref="G7:G8"/>
    <mergeCell ref="H7:K7"/>
    <mergeCell ref="A7:A8"/>
    <mergeCell ref="B7:B8"/>
    <mergeCell ref="C7:C8"/>
    <mergeCell ref="D7:D8"/>
    <mergeCell ref="E7:E8"/>
    <mergeCell ref="F7:F8"/>
    <mergeCell ref="B1:I1"/>
    <mergeCell ref="J1:K6"/>
    <mergeCell ref="B2:I2"/>
    <mergeCell ref="B3:I3"/>
    <mergeCell ref="B4:I4"/>
    <mergeCell ref="B5:I5"/>
    <mergeCell ref="A6:I6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Bernardo Toro</cp:lastModifiedBy>
  <cp:lastPrinted>2020-07-17T20:06:49Z</cp:lastPrinted>
  <dcterms:created xsi:type="dcterms:W3CDTF">2020-07-14T13:32:44Z</dcterms:created>
  <dcterms:modified xsi:type="dcterms:W3CDTF">2020-07-17T20:12:41Z</dcterms:modified>
</cp:coreProperties>
</file>