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ernardoToro\Desktop\SNIES SEPTIEMBRE\"/>
    </mc:Choice>
  </mc:AlternateContent>
  <bookViews>
    <workbookView xWindow="0" yWindow="0" windowWidth="28800" windowHeight="12330"/>
  </bookViews>
  <sheets>
    <sheet name="Hoja1" sheetId="3" r:id="rId1"/>
  </sheets>
  <definedNames>
    <definedName name="_xlnm.Print_Titles" localSheetId="0">Hoja1!$7:$9</definedName>
  </definedNames>
  <calcPr calcId="162913"/>
</workbook>
</file>

<file path=xl/calcChain.xml><?xml version="1.0" encoding="utf-8"?>
<calcChain xmlns="http://schemas.openxmlformats.org/spreadsheetml/2006/main">
  <c r="K30" i="3" l="1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7" i="3"/>
  <c r="K98" i="3"/>
  <c r="K99" i="3"/>
  <c r="K100" i="3"/>
  <c r="K101" i="3"/>
  <c r="K102" i="3"/>
  <c r="K103" i="3"/>
  <c r="K104" i="3"/>
  <c r="K107" i="3"/>
  <c r="K108" i="3"/>
  <c r="K109" i="3"/>
  <c r="K110" i="3"/>
  <c r="K111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7" i="3"/>
  <c r="K128" i="3"/>
  <c r="K129" i="3"/>
  <c r="K131" i="3"/>
  <c r="K132" i="3"/>
  <c r="K133" i="3"/>
  <c r="K135" i="3"/>
  <c r="K136" i="3"/>
  <c r="K137" i="3"/>
  <c r="K138" i="3"/>
  <c r="K139" i="3"/>
  <c r="K140" i="3"/>
  <c r="K141" i="3"/>
  <c r="K142" i="3"/>
  <c r="K143" i="3"/>
  <c r="K147" i="3"/>
  <c r="K148" i="3"/>
  <c r="K149" i="3"/>
  <c r="K152" i="3"/>
  <c r="K153" i="3"/>
  <c r="K154" i="3"/>
  <c r="K155" i="3"/>
  <c r="K156" i="3"/>
  <c r="K157" i="3"/>
  <c r="K158" i="3"/>
  <c r="K159" i="3"/>
  <c r="K161" i="3"/>
  <c r="K163" i="3"/>
  <c r="K164" i="3"/>
  <c r="K165" i="3"/>
  <c r="K166" i="3"/>
  <c r="K167" i="3"/>
  <c r="K168" i="3"/>
  <c r="K169" i="3"/>
  <c r="K170" i="3"/>
  <c r="K172" i="3"/>
  <c r="K173" i="3"/>
  <c r="K174" i="3"/>
  <c r="K175" i="3"/>
  <c r="K176" i="3"/>
  <c r="K177" i="3"/>
  <c r="K178" i="3"/>
  <c r="K179" i="3"/>
  <c r="K180" i="3"/>
  <c r="K181" i="3"/>
  <c r="K182" i="3"/>
  <c r="K185" i="3"/>
  <c r="K187" i="3"/>
  <c r="K188" i="3"/>
  <c r="K189" i="3"/>
  <c r="K190" i="3"/>
  <c r="K192" i="3"/>
  <c r="K193" i="3"/>
  <c r="K194" i="3"/>
  <c r="K195" i="3"/>
  <c r="K196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6" i="3"/>
  <c r="K237" i="3"/>
  <c r="K238" i="3"/>
  <c r="K241" i="3"/>
  <c r="K242" i="3"/>
  <c r="K243" i="3"/>
  <c r="K244" i="3"/>
  <c r="K245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7" i="3"/>
  <c r="J98" i="3"/>
  <c r="J99" i="3"/>
  <c r="J100" i="3"/>
  <c r="J101" i="3"/>
  <c r="J102" i="3"/>
  <c r="J103" i="3"/>
  <c r="J104" i="3"/>
  <c r="J107" i="3"/>
  <c r="J108" i="3"/>
  <c r="J109" i="3"/>
  <c r="J110" i="3"/>
  <c r="J111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7" i="3"/>
  <c r="J128" i="3"/>
  <c r="J129" i="3"/>
  <c r="J131" i="3"/>
  <c r="J132" i="3"/>
  <c r="J133" i="3"/>
  <c r="J135" i="3"/>
  <c r="J136" i="3"/>
  <c r="J137" i="3"/>
  <c r="J138" i="3"/>
  <c r="J139" i="3"/>
  <c r="J140" i="3"/>
  <c r="J141" i="3"/>
  <c r="J142" i="3"/>
  <c r="J143" i="3"/>
  <c r="J147" i="3"/>
  <c r="J148" i="3"/>
  <c r="J149" i="3"/>
  <c r="J152" i="3"/>
  <c r="J153" i="3"/>
  <c r="J154" i="3"/>
  <c r="J155" i="3"/>
  <c r="J156" i="3"/>
  <c r="J157" i="3"/>
  <c r="J158" i="3"/>
  <c r="J159" i="3"/>
  <c r="J161" i="3"/>
  <c r="J163" i="3"/>
  <c r="J164" i="3"/>
  <c r="J165" i="3"/>
  <c r="J166" i="3"/>
  <c r="J167" i="3"/>
  <c r="J168" i="3"/>
  <c r="J169" i="3"/>
  <c r="J170" i="3"/>
  <c r="J172" i="3"/>
  <c r="J173" i="3"/>
  <c r="J174" i="3"/>
  <c r="J175" i="3"/>
  <c r="J176" i="3"/>
  <c r="J177" i="3"/>
  <c r="J178" i="3"/>
  <c r="J179" i="3"/>
  <c r="J180" i="3"/>
  <c r="J181" i="3"/>
  <c r="J182" i="3"/>
  <c r="J185" i="3"/>
  <c r="J187" i="3"/>
  <c r="J188" i="3"/>
  <c r="J189" i="3"/>
  <c r="J190" i="3"/>
  <c r="J192" i="3"/>
  <c r="J193" i="3"/>
  <c r="J194" i="3"/>
  <c r="J195" i="3"/>
  <c r="J196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6" i="3"/>
  <c r="J237" i="3"/>
  <c r="J238" i="3"/>
  <c r="J241" i="3"/>
  <c r="J242" i="3"/>
  <c r="J243" i="3"/>
  <c r="J244" i="3"/>
  <c r="J245" i="3"/>
  <c r="J246" i="3"/>
  <c r="J247" i="3"/>
  <c r="J248" i="3"/>
  <c r="J251" i="3"/>
  <c r="J252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7" i="3"/>
  <c r="I98" i="3"/>
  <c r="I99" i="3"/>
  <c r="I100" i="3"/>
  <c r="I101" i="3"/>
  <c r="I102" i="3"/>
  <c r="I103" i="3"/>
  <c r="I104" i="3"/>
  <c r="I106" i="3"/>
  <c r="I107" i="3"/>
  <c r="I108" i="3"/>
  <c r="I109" i="3"/>
  <c r="I110" i="3"/>
  <c r="I111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7" i="3"/>
  <c r="I148" i="3"/>
  <c r="I149" i="3"/>
  <c r="I152" i="3"/>
  <c r="I153" i="3"/>
  <c r="I154" i="3"/>
  <c r="I155" i="3"/>
  <c r="I156" i="3"/>
  <c r="I157" i="3"/>
  <c r="I158" i="3"/>
  <c r="I159" i="3"/>
  <c r="I161" i="3"/>
  <c r="I163" i="3"/>
  <c r="I164" i="3"/>
  <c r="I165" i="3"/>
  <c r="I166" i="3"/>
  <c r="I167" i="3"/>
  <c r="I168" i="3"/>
  <c r="I169" i="3"/>
  <c r="I170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5" i="3"/>
  <c r="I187" i="3"/>
  <c r="I188" i="3"/>
  <c r="I189" i="3"/>
  <c r="I190" i="3"/>
  <c r="I192" i="3"/>
  <c r="I193" i="3"/>
  <c r="I194" i="3"/>
  <c r="I195" i="3"/>
  <c r="I196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6" i="3"/>
  <c r="I237" i="3"/>
  <c r="I238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7" i="3"/>
  <c r="H48" i="3"/>
  <c r="H49" i="3"/>
  <c r="H50" i="3"/>
  <c r="H51" i="3"/>
  <c r="H53" i="3"/>
  <c r="H54" i="3"/>
  <c r="H55" i="3"/>
  <c r="H56" i="3"/>
  <c r="H57" i="3"/>
  <c r="H58" i="3"/>
  <c r="H59" i="3"/>
  <c r="H62" i="3"/>
  <c r="H64" i="3"/>
  <c r="H65" i="3"/>
  <c r="H66" i="3"/>
  <c r="H67" i="3"/>
  <c r="H68" i="3"/>
  <c r="H70" i="3"/>
  <c r="H72" i="3"/>
  <c r="H76" i="3"/>
  <c r="H79" i="3"/>
  <c r="H80" i="3"/>
  <c r="H82" i="3"/>
  <c r="H86" i="3"/>
  <c r="H88" i="3"/>
  <c r="H92" i="3"/>
  <c r="H96" i="3"/>
  <c r="H97" i="3"/>
  <c r="H99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5" i="3"/>
  <c r="H116" i="3"/>
  <c r="H117" i="3"/>
  <c r="H118" i="3"/>
  <c r="H119" i="3"/>
  <c r="H120" i="3"/>
  <c r="H121" i="3"/>
  <c r="H122" i="3"/>
  <c r="H124" i="3"/>
  <c r="H125" i="3"/>
  <c r="H126" i="3"/>
  <c r="H128" i="3"/>
  <c r="H129" i="3"/>
  <c r="H130" i="3"/>
  <c r="H131" i="3"/>
  <c r="H132" i="3"/>
  <c r="H133" i="3"/>
  <c r="H134" i="3"/>
  <c r="H135" i="3"/>
  <c r="H137" i="3"/>
  <c r="H138" i="3"/>
  <c r="H139" i="3"/>
  <c r="H143" i="3"/>
  <c r="H144" i="3"/>
  <c r="H146" i="3"/>
  <c r="H149" i="3"/>
  <c r="H151" i="3"/>
  <c r="H156" i="3"/>
  <c r="H159" i="3"/>
  <c r="H160" i="3"/>
  <c r="H161" i="3"/>
  <c r="H162" i="3"/>
  <c r="H163" i="3"/>
  <c r="H164" i="3"/>
  <c r="H165" i="3"/>
  <c r="H166" i="3"/>
  <c r="H168" i="3"/>
  <c r="H171" i="3"/>
  <c r="H172" i="3"/>
  <c r="H176" i="3"/>
  <c r="H177" i="3"/>
  <c r="H178" i="3"/>
  <c r="H179" i="3"/>
  <c r="H180" i="3"/>
  <c r="H183" i="3"/>
  <c r="H184" i="3"/>
  <c r="H185" i="3"/>
  <c r="H186" i="3"/>
  <c r="H187" i="3"/>
  <c r="H188" i="3"/>
  <c r="H189" i="3"/>
  <c r="H190" i="3"/>
  <c r="H191" i="3"/>
  <c r="H192" i="3"/>
  <c r="H194" i="3"/>
  <c r="H195" i="3"/>
  <c r="H196" i="3"/>
  <c r="H197" i="3"/>
  <c r="H198" i="3"/>
  <c r="H202" i="3"/>
  <c r="H203" i="3"/>
  <c r="H206" i="3"/>
  <c r="H211" i="3"/>
  <c r="H214" i="3"/>
  <c r="H218" i="3"/>
  <c r="H219" i="3"/>
  <c r="H222" i="3"/>
  <c r="H223" i="3"/>
  <c r="H225" i="3"/>
  <c r="H226" i="3"/>
  <c r="H227" i="3"/>
  <c r="H230" i="3"/>
  <c r="H231" i="3"/>
  <c r="H232" i="3"/>
  <c r="H233" i="3"/>
  <c r="H234" i="3"/>
  <c r="H235" i="3"/>
  <c r="H237" i="3"/>
  <c r="H238" i="3"/>
  <c r="H239" i="3"/>
  <c r="H240" i="3"/>
  <c r="H245" i="3"/>
  <c r="H249" i="3"/>
  <c r="H250" i="3"/>
  <c r="H251" i="3"/>
  <c r="H252" i="3"/>
  <c r="D12" i="3" l="1"/>
  <c r="D11" i="3" s="1"/>
  <c r="D13" i="3"/>
  <c r="D14" i="3"/>
  <c r="G15" i="3"/>
  <c r="F15" i="3"/>
  <c r="E15" i="3"/>
  <c r="D15" i="3"/>
  <c r="D16" i="3"/>
  <c r="D17" i="3"/>
  <c r="G18" i="3"/>
  <c r="F18" i="3"/>
  <c r="E18" i="3"/>
  <c r="D18" i="3"/>
  <c r="G19" i="3"/>
  <c r="K19" i="3" s="1"/>
  <c r="F19" i="3"/>
  <c r="J19" i="3" s="1"/>
  <c r="E19" i="3"/>
  <c r="D19" i="3"/>
  <c r="G20" i="3"/>
  <c r="F20" i="3"/>
  <c r="J20" i="3" s="1"/>
  <c r="E20" i="3"/>
  <c r="D20" i="3"/>
  <c r="C15" i="3"/>
  <c r="C18" i="3"/>
  <c r="G24" i="3"/>
  <c r="F24" i="3"/>
  <c r="E24" i="3"/>
  <c r="E12" i="3" s="1"/>
  <c r="D24" i="3"/>
  <c r="G25" i="3"/>
  <c r="F25" i="3"/>
  <c r="J25" i="3" s="1"/>
  <c r="E25" i="3"/>
  <c r="I25" i="3" s="1"/>
  <c r="D25" i="3"/>
  <c r="G26" i="3"/>
  <c r="F26" i="3"/>
  <c r="J26" i="3" s="1"/>
  <c r="E26" i="3"/>
  <c r="I26" i="3" s="1"/>
  <c r="D26" i="3"/>
  <c r="G27" i="3"/>
  <c r="F27" i="3"/>
  <c r="J27" i="3" s="1"/>
  <c r="E27" i="3"/>
  <c r="I27" i="3" s="1"/>
  <c r="D27" i="3"/>
  <c r="G28" i="3"/>
  <c r="F28" i="3"/>
  <c r="J28" i="3" s="1"/>
  <c r="E28" i="3"/>
  <c r="I28" i="3" s="1"/>
  <c r="D28" i="3"/>
  <c r="I12" i="3" l="1"/>
  <c r="K28" i="3"/>
  <c r="K27" i="3"/>
  <c r="K26" i="3"/>
  <c r="K25" i="3"/>
  <c r="G22" i="3"/>
  <c r="K24" i="3"/>
  <c r="I20" i="3"/>
  <c r="I19" i="3"/>
  <c r="E17" i="3"/>
  <c r="I17" i="3" s="1"/>
  <c r="E16" i="3"/>
  <c r="I16" i="3" s="1"/>
  <c r="E14" i="3"/>
  <c r="I14" i="3" s="1"/>
  <c r="E13" i="3"/>
  <c r="I13" i="3" s="1"/>
  <c r="F22" i="3"/>
  <c r="J24" i="3"/>
  <c r="D22" i="3"/>
  <c r="F17" i="3"/>
  <c r="J17" i="3" s="1"/>
  <c r="F16" i="3"/>
  <c r="F14" i="3"/>
  <c r="F13" i="3"/>
  <c r="J13" i="3" s="1"/>
  <c r="F12" i="3"/>
  <c r="E22" i="3"/>
  <c r="I22" i="3" s="1"/>
  <c r="I24" i="3"/>
  <c r="G17" i="3"/>
  <c r="K17" i="3" s="1"/>
  <c r="G16" i="3"/>
  <c r="G14" i="3"/>
  <c r="K14" i="3" s="1"/>
  <c r="G13" i="3"/>
  <c r="G12" i="3"/>
  <c r="K16" i="3" l="1"/>
  <c r="J14" i="3"/>
  <c r="J22" i="3"/>
  <c r="K22" i="3"/>
  <c r="K12" i="3"/>
  <c r="G11" i="3"/>
  <c r="J16" i="3"/>
  <c r="E11" i="3"/>
  <c r="I11" i="3" s="1"/>
  <c r="K13" i="3"/>
  <c r="J12" i="3"/>
  <c r="F11" i="3"/>
  <c r="J11" i="3" s="1"/>
  <c r="K11" i="3" l="1"/>
  <c r="C248" i="3" l="1"/>
  <c r="C244" i="3"/>
  <c r="C236" i="3"/>
  <c r="H236" i="3" s="1"/>
  <c r="C229" i="3"/>
  <c r="C224" i="3"/>
  <c r="C221" i="3"/>
  <c r="H221" i="3" s="1"/>
  <c r="C217" i="3"/>
  <c r="C213" i="3"/>
  <c r="C210" i="3"/>
  <c r="C205" i="3"/>
  <c r="C201" i="3"/>
  <c r="C193" i="3"/>
  <c r="H193" i="3" s="1"/>
  <c r="C182" i="3"/>
  <c r="C175" i="3"/>
  <c r="C170" i="3"/>
  <c r="C167" i="3"/>
  <c r="H167" i="3" s="1"/>
  <c r="C158" i="3"/>
  <c r="C155" i="3"/>
  <c r="C150" i="3"/>
  <c r="H150" i="3" s="1"/>
  <c r="C148" i="3"/>
  <c r="H148" i="3" s="1"/>
  <c r="C145" i="3"/>
  <c r="H145" i="3" s="1"/>
  <c r="C142" i="3"/>
  <c r="C136" i="3"/>
  <c r="H136" i="3" s="1"/>
  <c r="C127" i="3"/>
  <c r="H127" i="3" s="1"/>
  <c r="C123" i="3"/>
  <c r="H123" i="3" s="1"/>
  <c r="C114" i="3"/>
  <c r="H114" i="3" s="1"/>
  <c r="C100" i="3"/>
  <c r="H100" i="3" s="1"/>
  <c r="C98" i="3"/>
  <c r="H98" i="3" s="1"/>
  <c r="C95" i="3"/>
  <c r="H95" i="3" s="1"/>
  <c r="C91" i="3"/>
  <c r="H91" i="3" s="1"/>
  <c r="C90" i="3"/>
  <c r="C87" i="3"/>
  <c r="H87" i="3" s="1"/>
  <c r="C85" i="3"/>
  <c r="H85" i="3" s="1"/>
  <c r="C81" i="3"/>
  <c r="H81" i="3" s="1"/>
  <c r="C78" i="3"/>
  <c r="C75" i="3"/>
  <c r="C71" i="3"/>
  <c r="H71" i="3" s="1"/>
  <c r="C69" i="3"/>
  <c r="H69" i="3" s="1"/>
  <c r="C63" i="3"/>
  <c r="H63" i="3" s="1"/>
  <c r="C61" i="3"/>
  <c r="H61" i="3" s="1"/>
  <c r="C52" i="3"/>
  <c r="H52" i="3" s="1"/>
  <c r="C46" i="3"/>
  <c r="H46" i="3" s="1"/>
  <c r="C31" i="3"/>
  <c r="H31" i="3" s="1"/>
  <c r="C228" i="3" l="1"/>
  <c r="H228" i="3" s="1"/>
  <c r="H229" i="3"/>
  <c r="C200" i="3"/>
  <c r="H201" i="3"/>
  <c r="C141" i="3"/>
  <c r="H141" i="3" s="1"/>
  <c r="H142" i="3"/>
  <c r="C154" i="3"/>
  <c r="H154" i="3" s="1"/>
  <c r="H155" i="3"/>
  <c r="C174" i="3"/>
  <c r="H174" i="3" s="1"/>
  <c r="H175" i="3"/>
  <c r="C204" i="3"/>
  <c r="H204" i="3" s="1"/>
  <c r="H205" i="3"/>
  <c r="C243" i="3"/>
  <c r="H244" i="3"/>
  <c r="C74" i="3"/>
  <c r="H74" i="3" s="1"/>
  <c r="H75" i="3"/>
  <c r="C212" i="3"/>
  <c r="H212" i="3" s="1"/>
  <c r="H213" i="3"/>
  <c r="C77" i="3"/>
  <c r="H77" i="3" s="1"/>
  <c r="H78" i="3"/>
  <c r="C89" i="3"/>
  <c r="H90" i="3"/>
  <c r="C169" i="3"/>
  <c r="H169" i="3" s="1"/>
  <c r="H170" i="3"/>
  <c r="C216" i="3"/>
  <c r="H216" i="3" s="1"/>
  <c r="H217" i="3"/>
  <c r="C157" i="3"/>
  <c r="H157" i="3" s="1"/>
  <c r="H158" i="3"/>
  <c r="C181" i="3"/>
  <c r="H181" i="3" s="1"/>
  <c r="H182" i="3"/>
  <c r="C209" i="3"/>
  <c r="H209" i="3" s="1"/>
  <c r="H210" i="3"/>
  <c r="C220" i="3"/>
  <c r="H220" i="3" s="1"/>
  <c r="H224" i="3"/>
  <c r="C247" i="3"/>
  <c r="H248" i="3"/>
  <c r="C60" i="3"/>
  <c r="H60" i="3" s="1"/>
  <c r="C147" i="3"/>
  <c r="C30" i="3"/>
  <c r="C84" i="3"/>
  <c r="C94" i="3"/>
  <c r="C73" i="3"/>
  <c r="C113" i="3"/>
  <c r="H113" i="3" s="1"/>
  <c r="C173" i="3"/>
  <c r="H173" i="3" s="1"/>
  <c r="C153" i="3"/>
  <c r="H153" i="3" s="1"/>
  <c r="C27" i="3" l="1"/>
  <c r="H89" i="3"/>
  <c r="C242" i="3"/>
  <c r="H243" i="3"/>
  <c r="C24" i="3"/>
  <c r="H30" i="3"/>
  <c r="C25" i="3"/>
  <c r="H73" i="3"/>
  <c r="C208" i="3"/>
  <c r="H208" i="3" s="1"/>
  <c r="C246" i="3"/>
  <c r="H247" i="3"/>
  <c r="C199" i="3"/>
  <c r="H199" i="3" s="1"/>
  <c r="H200" i="3"/>
  <c r="C215" i="3"/>
  <c r="C93" i="3"/>
  <c r="H94" i="3"/>
  <c r="C140" i="3"/>
  <c r="H140" i="3" s="1"/>
  <c r="H147" i="3"/>
  <c r="C83" i="3"/>
  <c r="H84" i="3"/>
  <c r="C26" i="3" l="1"/>
  <c r="H83" i="3"/>
  <c r="C241" i="3"/>
  <c r="H241" i="3" s="1"/>
  <c r="H242" i="3"/>
  <c r="C19" i="3"/>
  <c r="H19" i="3" s="1"/>
  <c r="H246" i="3"/>
  <c r="C20" i="3"/>
  <c r="H20" i="3" s="1"/>
  <c r="C28" i="3"/>
  <c r="H93" i="3"/>
  <c r="C14" i="3"/>
  <c r="H14" i="3" s="1"/>
  <c r="H25" i="3"/>
  <c r="C152" i="3"/>
  <c r="H152" i="3" s="1"/>
  <c r="C207" i="3"/>
  <c r="H207" i="3" s="1"/>
  <c r="H215" i="3"/>
  <c r="C12" i="3"/>
  <c r="H24" i="3"/>
  <c r="C17" i="3"/>
  <c r="H17" i="3" s="1"/>
  <c r="H27" i="3"/>
  <c r="H12" i="3" l="1"/>
  <c r="C13" i="3"/>
  <c r="H13" i="3" s="1"/>
  <c r="H28" i="3"/>
  <c r="C22" i="3"/>
  <c r="H22" i="3" s="1"/>
  <c r="C16" i="3"/>
  <c r="H16" i="3" s="1"/>
  <c r="H26" i="3"/>
  <c r="C11" i="3" l="1"/>
  <c r="H11" i="3" s="1"/>
</calcChain>
</file>

<file path=xl/sharedStrings.xml><?xml version="1.0" encoding="utf-8"?>
<sst xmlns="http://schemas.openxmlformats.org/spreadsheetml/2006/main" count="502" uniqueCount="483">
  <si>
    <t>2</t>
  </si>
  <si>
    <t>FUNCIONAMIENTO</t>
  </si>
  <si>
    <t>210</t>
  </si>
  <si>
    <t>FUNCIONAMIENTO - NACIÓN</t>
  </si>
  <si>
    <t>2105</t>
  </si>
  <si>
    <t>GASTOS DE PERSONAL - NACIÓN</t>
  </si>
  <si>
    <t>21051</t>
  </si>
  <si>
    <t>Servicios personales asociados a la nómina - Planta (Nación)</t>
  </si>
  <si>
    <t>2105101</t>
  </si>
  <si>
    <t>Sueldo de personal asociado a nómina</t>
  </si>
  <si>
    <t>2105102</t>
  </si>
  <si>
    <t>Bonificación por servicios prestados</t>
  </si>
  <si>
    <t>2105103</t>
  </si>
  <si>
    <t>Horas extras y recargos</t>
  </si>
  <si>
    <t>2105104</t>
  </si>
  <si>
    <t>Prima de navidad</t>
  </si>
  <si>
    <t>2105105</t>
  </si>
  <si>
    <t>Prima de servicios</t>
  </si>
  <si>
    <t>2105106</t>
  </si>
  <si>
    <t>Prima de vacaciones</t>
  </si>
  <si>
    <t>2105107</t>
  </si>
  <si>
    <t>Prima técnica docentes</t>
  </si>
  <si>
    <t>2105108</t>
  </si>
  <si>
    <t>Prima técnica administrativos</t>
  </si>
  <si>
    <t>2105109</t>
  </si>
  <si>
    <t>Subsidio de alimentación</t>
  </si>
  <si>
    <t>2105110</t>
  </si>
  <si>
    <t>Subsidio familiar</t>
  </si>
  <si>
    <t>2105111</t>
  </si>
  <si>
    <t>Auxilio de transporte</t>
  </si>
  <si>
    <t>2105114</t>
  </si>
  <si>
    <t>Bonificación para docentes administrativos</t>
  </si>
  <si>
    <t>2105116</t>
  </si>
  <si>
    <t>Comisión de estudios</t>
  </si>
  <si>
    <t>2105117</t>
  </si>
  <si>
    <t>Concurso Docente</t>
  </si>
  <si>
    <t>21052</t>
  </si>
  <si>
    <t>Contribuciones inherentes a la nómina - Planta (Nación)</t>
  </si>
  <si>
    <t>2105201</t>
  </si>
  <si>
    <t>Aportes patronales en salud</t>
  </si>
  <si>
    <t>2105202</t>
  </si>
  <si>
    <t>Aportes patronales en pensión</t>
  </si>
  <si>
    <t>2105203</t>
  </si>
  <si>
    <t>Aportes parafiscales</t>
  </si>
  <si>
    <t>2105204</t>
  </si>
  <si>
    <t>Administradora de riesgos laborales</t>
  </si>
  <si>
    <t>2105205</t>
  </si>
  <si>
    <t>Cesantías corrientes</t>
  </si>
  <si>
    <t>21054</t>
  </si>
  <si>
    <t>Servicios personales indirectos - Nación</t>
  </si>
  <si>
    <t>2105401</t>
  </si>
  <si>
    <t>Personal de apoyo con vinculación temporal</t>
  </si>
  <si>
    <t>2105402</t>
  </si>
  <si>
    <t>Docentes Ocasionales</t>
  </si>
  <si>
    <t>2105403</t>
  </si>
  <si>
    <t>Docentes Catedráticos</t>
  </si>
  <si>
    <t>2105406</t>
  </si>
  <si>
    <t>Aprendices y becarios</t>
  </si>
  <si>
    <t>2105407</t>
  </si>
  <si>
    <t>Monitores y pasantes</t>
  </si>
  <si>
    <t>2105408</t>
  </si>
  <si>
    <t>Jornales</t>
  </si>
  <si>
    <t>2105409</t>
  </si>
  <si>
    <t>Honorarios profesionales</t>
  </si>
  <si>
    <t>2106</t>
  </si>
  <si>
    <t>GASTOS GENERALES - NACIÓN</t>
  </si>
  <si>
    <t>21061</t>
  </si>
  <si>
    <t>Adquisición de bienes</t>
  </si>
  <si>
    <t>2106101</t>
  </si>
  <si>
    <t>Materiales y suministros</t>
  </si>
  <si>
    <t>21062</t>
  </si>
  <si>
    <t>Adquisición de servicios - Nación</t>
  </si>
  <si>
    <t>2106205</t>
  </si>
  <si>
    <t>Servicios públicos</t>
  </si>
  <si>
    <t>2106206</t>
  </si>
  <si>
    <t>Comunicaciones - Internet, redes y licenciamiento</t>
  </si>
  <si>
    <t>2106208</t>
  </si>
  <si>
    <t>Pasajes aereos y terrestres</t>
  </si>
  <si>
    <t>2106209</t>
  </si>
  <si>
    <t>Viáticos, desplazamientos y hospedaje</t>
  </si>
  <si>
    <t>2106212</t>
  </si>
  <si>
    <t>Seguros y pólizas</t>
  </si>
  <si>
    <t>21063</t>
  </si>
  <si>
    <t>Bienestar Institucional - Nación</t>
  </si>
  <si>
    <t>2106301</t>
  </si>
  <si>
    <t>Programas de bienestar</t>
  </si>
  <si>
    <t>21064</t>
  </si>
  <si>
    <t>Otros gastos generales - Nación</t>
  </si>
  <si>
    <t>2106402</t>
  </si>
  <si>
    <t>Prácticas académicas</t>
  </si>
  <si>
    <t>215</t>
  </si>
  <si>
    <t>FUNCIONAMINETO - RECURSOS DEL BALANCE</t>
  </si>
  <si>
    <t>2155</t>
  </si>
  <si>
    <t>GASTOS DE PERSONAL</t>
  </si>
  <si>
    <t>21551</t>
  </si>
  <si>
    <t>SERVICIOS PERSONALES ASOCIADOS A NOMINA - PLANTA RECURSOS DEL BALANCE</t>
  </si>
  <si>
    <t>2155101</t>
  </si>
  <si>
    <t>SUELDO DE PERSONAL ASOCIADOS A NOMINA</t>
  </si>
  <si>
    <t>2156</t>
  </si>
  <si>
    <t>GASTOS GENERALES - RECURSOS DEL BALANCE</t>
  </si>
  <si>
    <t>21562</t>
  </si>
  <si>
    <t>ADQUISICION DE SERVICIOS-RECURSOS DEL BALANCE</t>
  </si>
  <si>
    <t>2156210</t>
  </si>
  <si>
    <t>FINANCIACION DEL DEFICIT FINANCIERO</t>
  </si>
  <si>
    <t>2156214</t>
  </si>
  <si>
    <t>MANTENIMIENTO DE INFRAESTRUCTURA FISICA- REC. ESTAMPILLA REC. DEL BALANCE</t>
  </si>
  <si>
    <t>21563</t>
  </si>
  <si>
    <t>BIENESTAR UNIVERSITARIO - RECURSOS DEL BALANCE</t>
  </si>
  <si>
    <t>2156304</t>
  </si>
  <si>
    <t>Programas de Bienestar-  Rec de estampillas - Recursos de Balance</t>
  </si>
  <si>
    <t>250</t>
  </si>
  <si>
    <t>FUNCIONAMIENTO ESTAMPILLAS</t>
  </si>
  <si>
    <t>2506</t>
  </si>
  <si>
    <t>GASTOS GENERALES - ESTAMPILLA DEPARTAMENTAL</t>
  </si>
  <si>
    <t>25062</t>
  </si>
  <si>
    <t>Adquisición de servicios - Estampilla departamental</t>
  </si>
  <si>
    <t>2506214</t>
  </si>
  <si>
    <t>Mantenimiento de infraestructura física</t>
  </si>
  <si>
    <t>25064</t>
  </si>
  <si>
    <t>OTROS GASTOS GENERALES-ESTAMPILLA DEPARTAMENTAL</t>
  </si>
  <si>
    <t>2506412</t>
  </si>
  <si>
    <t>EXTENSION DE PROGRAMAS A LOS MUNICIPIOS</t>
  </si>
  <si>
    <t>260</t>
  </si>
  <si>
    <t>BIENESTAR ESTUDIANTIL - ESTAMPILLA LEY 1697 DE 2013</t>
  </si>
  <si>
    <t>2606</t>
  </si>
  <si>
    <t>GASTOS GENERALES - ESTAMPILLA UNAL Y OTRAS, LEY 1697 DE 2013</t>
  </si>
  <si>
    <t>26063</t>
  </si>
  <si>
    <t>Bienestar Institucional - Estampilla UNAL y otras, Ley 1697 de 2013</t>
  </si>
  <si>
    <t>2606301</t>
  </si>
  <si>
    <t>290</t>
  </si>
  <si>
    <t>FUNCIONAMIENTO - PROPIOS</t>
  </si>
  <si>
    <t>2905</t>
  </si>
  <si>
    <t>GASTOS DE PERSONAL - PROPIOS</t>
  </si>
  <si>
    <t>29051</t>
  </si>
  <si>
    <t>Servicios personales asociados a la nómina - Planta (Propios)</t>
  </si>
  <si>
    <t>2905101</t>
  </si>
  <si>
    <t>2905106</t>
  </si>
  <si>
    <t>29052</t>
  </si>
  <si>
    <t>Contribuciones inherentes a la nómina - Planta (Propios)</t>
  </si>
  <si>
    <t>2905205</t>
  </si>
  <si>
    <t>29053</t>
  </si>
  <si>
    <t>Beneficios convencionales</t>
  </si>
  <si>
    <t>2905301</t>
  </si>
  <si>
    <t>Auxilio funerario</t>
  </si>
  <si>
    <t>2905303</t>
  </si>
  <si>
    <t>Auxilio educativo</t>
  </si>
  <si>
    <t>2905304</t>
  </si>
  <si>
    <t>Auxilio de maternidad</t>
  </si>
  <si>
    <t>2905305</t>
  </si>
  <si>
    <t>Bonificación por recreación</t>
  </si>
  <si>
    <t>2905307</t>
  </si>
  <si>
    <t>Aguinaldos navideños</t>
  </si>
  <si>
    <t>2905308</t>
  </si>
  <si>
    <t>Dotación de uniformes</t>
  </si>
  <si>
    <t>2905309</t>
  </si>
  <si>
    <t>Cualificación personal administrativo</t>
  </si>
  <si>
    <t>2905310</t>
  </si>
  <si>
    <t>Fondo de vivienda (Públicos y Oficiales)</t>
  </si>
  <si>
    <t>2905311</t>
  </si>
  <si>
    <t>Bonificación por antigüedad</t>
  </si>
  <si>
    <t>2905314</t>
  </si>
  <si>
    <t>Otros beneficios convencionales</t>
  </si>
  <si>
    <t>2905315</t>
  </si>
  <si>
    <t>INCENTIVO POR VINCULACION ASISTIDA</t>
  </si>
  <si>
    <t>2905316</t>
  </si>
  <si>
    <t>BONIFICACION POR QUINQUENIO</t>
  </si>
  <si>
    <t>2906</t>
  </si>
  <si>
    <t>GASTOS GENERALES - PROPIOS</t>
  </si>
  <si>
    <t>29062</t>
  </si>
  <si>
    <t>Adquisición de servicios - Propios</t>
  </si>
  <si>
    <t>2906201</t>
  </si>
  <si>
    <t>Mantenimiento de vehículos, maquinaria y equipos</t>
  </si>
  <si>
    <t>2906202</t>
  </si>
  <si>
    <t>Combustible y serviteca</t>
  </si>
  <si>
    <t>2906203</t>
  </si>
  <si>
    <t>Servicio de vigilancia privada</t>
  </si>
  <si>
    <t>2906204</t>
  </si>
  <si>
    <t>Servicio de aseo y mantenimiento</t>
  </si>
  <si>
    <t>2906207</t>
  </si>
  <si>
    <t>Arrendamientos</t>
  </si>
  <si>
    <t>2906210</t>
  </si>
  <si>
    <t>Impresos y publicaciones</t>
  </si>
  <si>
    <t>2906211</t>
  </si>
  <si>
    <t>Comunicaciones y transporte de archivo</t>
  </si>
  <si>
    <t>2906212</t>
  </si>
  <si>
    <t>29063</t>
  </si>
  <si>
    <t>Bienestar Institucional - Propios</t>
  </si>
  <si>
    <t>2906301</t>
  </si>
  <si>
    <t>2906302</t>
  </si>
  <si>
    <t>Plan padrino</t>
  </si>
  <si>
    <t>2906303</t>
  </si>
  <si>
    <t>Bienestar Laboral</t>
  </si>
  <si>
    <t>29064</t>
  </si>
  <si>
    <t>Otros gastos generales - Propios</t>
  </si>
  <si>
    <t>2906401</t>
  </si>
  <si>
    <t>Impuestos y multas</t>
  </si>
  <si>
    <t>2906404</t>
  </si>
  <si>
    <t>Afiliaciones, suscripciones y aportes</t>
  </si>
  <si>
    <t>2906405</t>
  </si>
  <si>
    <t>Servicios financieros</t>
  </si>
  <si>
    <t>2906407</t>
  </si>
  <si>
    <t>Sentencias y conciliaciones</t>
  </si>
  <si>
    <t>2906408</t>
  </si>
  <si>
    <t>Funcionamiento del consejo superior</t>
  </si>
  <si>
    <t>2906409</t>
  </si>
  <si>
    <t>Otros gastos generales no clasificados</t>
  </si>
  <si>
    <t>2906413</t>
  </si>
  <si>
    <t>PROYECTOS EXCEDENTES DE COOPERATIVAS</t>
  </si>
  <si>
    <t>2906416</t>
  </si>
  <si>
    <t>DEVOLUCION DE MATRICULAS</t>
  </si>
  <si>
    <t>29065</t>
  </si>
  <si>
    <t>Mantenimiento y Mejoramiento del SIGEC</t>
  </si>
  <si>
    <t>2906501</t>
  </si>
  <si>
    <t>ACREDITACION INSTITUCIONAL</t>
  </si>
  <si>
    <t>2906502</t>
  </si>
  <si>
    <t>GESTION DE CALIDAD</t>
  </si>
  <si>
    <t>2906503</t>
  </si>
  <si>
    <t>SALUD Y SEGURIDAD EN EL TRABAJO</t>
  </si>
  <si>
    <t>3</t>
  </si>
  <si>
    <t>TRANSFERENCIAS</t>
  </si>
  <si>
    <t>310</t>
  </si>
  <si>
    <t>TRANSFERENCIAS-NACION</t>
  </si>
  <si>
    <t>3101</t>
  </si>
  <si>
    <t>PASIVO PENSIONAL</t>
  </si>
  <si>
    <t>310101</t>
  </si>
  <si>
    <t>Pensionados docentes y no docentes</t>
  </si>
  <si>
    <t>310103</t>
  </si>
  <si>
    <t>CONCURRENCIAS DOCENTES Y NO DOCENTES</t>
  </si>
  <si>
    <t>3102</t>
  </si>
  <si>
    <t>TRANSFERENCIAS SECTOR PUBLICO</t>
  </si>
  <si>
    <t>310201</t>
  </si>
  <si>
    <t>Contraloría Tranferencia Sector Público</t>
  </si>
  <si>
    <t>315</t>
  </si>
  <si>
    <t>3151</t>
  </si>
  <si>
    <t>PASIVO PENSIONAL - RECURSOS DEL BALANCE</t>
  </si>
  <si>
    <t>315103</t>
  </si>
  <si>
    <t>Pensionados Docentes y no Docentes-Rec nación- Rec. Balance</t>
  </si>
  <si>
    <t>3152</t>
  </si>
  <si>
    <t>TRANSFERENCIA SECTOR PUBLICO</t>
  </si>
  <si>
    <t>315203</t>
  </si>
  <si>
    <t>CONTRALORIA TRANSFERENCIA SECTOR PUBLICO</t>
  </si>
  <si>
    <t>4</t>
  </si>
  <si>
    <t>INVERSIÓN</t>
  </si>
  <si>
    <t>410</t>
  </si>
  <si>
    <t>INVERSIÓN RECURSOS-NACIÓN</t>
  </si>
  <si>
    <t>4103</t>
  </si>
  <si>
    <t>Plan de inversión</t>
  </si>
  <si>
    <t>41031</t>
  </si>
  <si>
    <t>Recursos para inversión</t>
  </si>
  <si>
    <t>4103101</t>
  </si>
  <si>
    <t>Inversión Institucional</t>
  </si>
  <si>
    <t>4104</t>
  </si>
  <si>
    <t>Fondo de Investigación - Nación</t>
  </si>
  <si>
    <t>41041</t>
  </si>
  <si>
    <t>Recursos actividades de investigación</t>
  </si>
  <si>
    <t>4104101</t>
  </si>
  <si>
    <t>Asistencia a eventos científicos</t>
  </si>
  <si>
    <t>4104102</t>
  </si>
  <si>
    <t>Realización de eventos científicos</t>
  </si>
  <si>
    <t>4104103</t>
  </si>
  <si>
    <t>Edición y publicación científica</t>
  </si>
  <si>
    <t>4104104</t>
  </si>
  <si>
    <t>Jóvenes investigadores y semilleros de investigación</t>
  </si>
  <si>
    <t>4104105</t>
  </si>
  <si>
    <t>Bases de datos y plataformas de investigación</t>
  </si>
  <si>
    <t>4104106</t>
  </si>
  <si>
    <t>Movilidad estudiantil nacional e internacional</t>
  </si>
  <si>
    <t>4104108</t>
  </si>
  <si>
    <t>Intercambio científico</t>
  </si>
  <si>
    <t>4104109</t>
  </si>
  <si>
    <t>GESTION DE INVESTIGACION</t>
  </si>
  <si>
    <t>41042</t>
  </si>
  <si>
    <t>FONDO DE INVESTIGACION-NACION</t>
  </si>
  <si>
    <t>4104201</t>
  </si>
  <si>
    <t>PROYECTOS DE INVESTIGACION</t>
  </si>
  <si>
    <t>4105</t>
  </si>
  <si>
    <t>Fondo de Extensión</t>
  </si>
  <si>
    <t>41052</t>
  </si>
  <si>
    <t>Extensión de facultades</t>
  </si>
  <si>
    <t>4105201</t>
  </si>
  <si>
    <t>Financiación de proyectos de extensión</t>
  </si>
  <si>
    <t>4105202</t>
  </si>
  <si>
    <t>Apoyo a gestión de extensión</t>
  </si>
  <si>
    <t>415</t>
  </si>
  <si>
    <t>INVERSIÓN - RECURSOS DEL BALANCE</t>
  </si>
  <si>
    <t>4153</t>
  </si>
  <si>
    <t>PLAN DE INVERSION - RECURSOS DEL BALANCE</t>
  </si>
  <si>
    <t>41531</t>
  </si>
  <si>
    <t>RECURSOS PARA INVERSION - RECURSOS DEL BALANCE</t>
  </si>
  <si>
    <t>4153104</t>
  </si>
  <si>
    <t>Inversión Institucional-Rec. Nacion-Recursos de Balance</t>
  </si>
  <si>
    <t>4153105</t>
  </si>
  <si>
    <t>MANTENIMIENTO Y/O AMPLIACIÓN DE LA INFRAESTRUCTURA FISICA Y/O TECNOLOGICA-REC ESTAMPILLAS-RECURSOS DE BALANCE</t>
  </si>
  <si>
    <t>4153106</t>
  </si>
  <si>
    <t>EXTENSIÓN DE LOS PROGRAMAS A LOS MUNICIPIOS - REC ESTAMPILLAS-RECURSOS DE BALANCE</t>
  </si>
  <si>
    <t>4153107</t>
  </si>
  <si>
    <t>Proyectos de inversión- recursos CREE Ley 1607 de 2012-Recursos de Balance</t>
  </si>
  <si>
    <t>4153108</t>
  </si>
  <si>
    <t>RECURSOS PARA PROYECTOS Y CONVENIOS DE INVESTIGACIÓN - CREE</t>
  </si>
  <si>
    <t>4154</t>
  </si>
  <si>
    <t>FONDO DE INVESTIGACIÓN - NACIÓN-RECURSOS DE BALANCE</t>
  </si>
  <si>
    <t>41541</t>
  </si>
  <si>
    <t>RECURSOS ACTIVIDADES DE INVESTIGACIÓN</t>
  </si>
  <si>
    <t>4154101</t>
  </si>
  <si>
    <t>ASISTENCIA  A EVENTOS CIENTIFICOS</t>
  </si>
  <si>
    <t>4154102</t>
  </si>
  <si>
    <t>REALIZACION DE EVENTOS CIENTIFICOS</t>
  </si>
  <si>
    <t>4154103</t>
  </si>
  <si>
    <t>EDICION Y PUBLICACION CIENTIFICA</t>
  </si>
  <si>
    <t>4154104</t>
  </si>
  <si>
    <t>JOVENES INVESTIGADORES Y SEMILLEROS DE INVESTIGACION</t>
  </si>
  <si>
    <t>4154105</t>
  </si>
  <si>
    <t>BASES DE DATOS Y PLATAFORMA DE INVESTIGACIÓN</t>
  </si>
  <si>
    <t>4154106</t>
  </si>
  <si>
    <t>MOVILIDAD ESTUDIANTIL NACIONAL E INTERNACIONAL</t>
  </si>
  <si>
    <t>4154107</t>
  </si>
  <si>
    <t>INTERCAMBIO CIENTIFICO</t>
  </si>
  <si>
    <t>4154108</t>
  </si>
  <si>
    <t>GESTION DE INVESTIGACIÓN</t>
  </si>
  <si>
    <t>41542</t>
  </si>
  <si>
    <t>PROYECTOS Y CONVENIOS DE INVESTIGACION - REC. DEL BALANCE</t>
  </si>
  <si>
    <t>41544</t>
  </si>
  <si>
    <t>FONDO DE INVESTIGACION RECURSOS DEL BALANCE</t>
  </si>
  <si>
    <t>4155</t>
  </si>
  <si>
    <t>Fondo de Extensión-Rec. Del Balance</t>
  </si>
  <si>
    <t>41551</t>
  </si>
  <si>
    <t>PROYECTOS DE EXTENSION - RECURSOS NACION - VIGENCIAS ANTERIORES</t>
  </si>
  <si>
    <t>41552</t>
  </si>
  <si>
    <t>CONSULTORIA Y CONVENIOS - RECURSOS PROPIOS - VIGENCIAS ANTERIORES</t>
  </si>
  <si>
    <t>41554</t>
  </si>
  <si>
    <t>RECURSOS DEL BALANCE CONSULTORIA Y CONVENIOS - RECURSOS PROPIOS</t>
  </si>
  <si>
    <t>41557</t>
  </si>
  <si>
    <t>PROYECTOS DE INVESTIGACIÓN - ESTAMPILLAS -RECURSOS DE BALANCE- VIG. ANTERIORES</t>
  </si>
  <si>
    <t>41558</t>
  </si>
  <si>
    <t>APOYO A LA GESTION DE EXTENSION</t>
  </si>
  <si>
    <t>450</t>
  </si>
  <si>
    <t>INVERSIÓN - ESTAMPILLA DEPARTAMENTAL</t>
  </si>
  <si>
    <t>4503</t>
  </si>
  <si>
    <t>45031</t>
  </si>
  <si>
    <t>4503102</t>
  </si>
  <si>
    <t>Mantenimiento y/o ampliación de la infraestructura física y/o tecnológica</t>
  </si>
  <si>
    <t>4503103</t>
  </si>
  <si>
    <t>Extensión de programas a los municipios</t>
  </si>
  <si>
    <t>490</t>
  </si>
  <si>
    <t>INVERSIÓN RECURSOS-PROPIOS</t>
  </si>
  <si>
    <t>4905</t>
  </si>
  <si>
    <t>FONDO DE EXTENSION</t>
  </si>
  <si>
    <t>49051</t>
  </si>
  <si>
    <t>CONSULTORIAS Y CONVENIOS - RECURSOS PROPIOS</t>
  </si>
  <si>
    <t>5</t>
  </si>
  <si>
    <t>PRODUCCIÓN Y COMERCIALIZACIÓN DE BIENES Y SERVICIOS</t>
  </si>
  <si>
    <t>515</t>
  </si>
  <si>
    <t>PRODUCCION Y COMERCIALIZACION DE BIENES Y SERVICIOS - REC. DEL BALANCE</t>
  </si>
  <si>
    <t>5152</t>
  </si>
  <si>
    <t>FORMACION AVANZADA - REC. DEL BALANCE</t>
  </si>
  <si>
    <t>51521</t>
  </si>
  <si>
    <t>POSTGRADOS - REC DEL BALANCE</t>
  </si>
  <si>
    <t>5152102</t>
  </si>
  <si>
    <t>PROGRAMA SUE</t>
  </si>
  <si>
    <t>5153</t>
  </si>
  <si>
    <t>SERVICIOS DE EXTENSION</t>
  </si>
  <si>
    <t>51531</t>
  </si>
  <si>
    <t>SERVICIOS TECNOLOGICOS</t>
  </si>
  <si>
    <t>5153102</t>
  </si>
  <si>
    <t>IRAGUA</t>
  </si>
  <si>
    <t>590</t>
  </si>
  <si>
    <t>PRODUCCIÓN Y COMERCIALIZACIÓN DE BIENES Y SERVICIOS-PROPIOS</t>
  </si>
  <si>
    <t>5901</t>
  </si>
  <si>
    <t>FONDOS ESPECIALES</t>
  </si>
  <si>
    <t>59011</t>
  </si>
  <si>
    <t>UNIDAD ADMINISTRATIVA ESPECIAL DE SALUD</t>
  </si>
  <si>
    <t>5901101</t>
  </si>
  <si>
    <t>Servicios de Salud</t>
  </si>
  <si>
    <t>5901102</t>
  </si>
  <si>
    <t>FONDO DE CONTINGENCIAS</t>
  </si>
  <si>
    <t>5902</t>
  </si>
  <si>
    <t>FORMACION AVANZADA</t>
  </si>
  <si>
    <t>59021</t>
  </si>
  <si>
    <t>POSTGRADOS</t>
  </si>
  <si>
    <t>5902101</t>
  </si>
  <si>
    <t>Programas Propios</t>
  </si>
  <si>
    <t>5902102</t>
  </si>
  <si>
    <t>Programas SUE</t>
  </si>
  <si>
    <t>59022</t>
  </si>
  <si>
    <t>EDUCACIÓN CONTINUADA</t>
  </si>
  <si>
    <t>5902201</t>
  </si>
  <si>
    <t>Centro de Idiomas</t>
  </si>
  <si>
    <t>5902204</t>
  </si>
  <si>
    <t>Diplomados</t>
  </si>
  <si>
    <t>5902205</t>
  </si>
  <si>
    <t>CURSOS, SEMINARIOS Y OTROS</t>
  </si>
  <si>
    <t>5903</t>
  </si>
  <si>
    <t>SERVICOS DE EXTENSIÓN</t>
  </si>
  <si>
    <t>59031</t>
  </si>
  <si>
    <t>SERVICOS TECNOLÓGICOS</t>
  </si>
  <si>
    <t>5903102</t>
  </si>
  <si>
    <t>5903103</t>
  </si>
  <si>
    <t>CINPIC</t>
  </si>
  <si>
    <t>5903104</t>
  </si>
  <si>
    <t>Laboratorio de suelos</t>
  </si>
  <si>
    <t>5903105</t>
  </si>
  <si>
    <t>Laboratorio de aguas</t>
  </si>
  <si>
    <t>5903109</t>
  </si>
  <si>
    <t>Otros laboratorios</t>
  </si>
  <si>
    <t>5903110</t>
  </si>
  <si>
    <t>Planta Piloto</t>
  </si>
  <si>
    <t>59032</t>
  </si>
  <si>
    <t>OTROS PROYECTOS PRODUCTIVOS - PROPIOS</t>
  </si>
  <si>
    <t>5903201</t>
  </si>
  <si>
    <t>Agrícolas</t>
  </si>
  <si>
    <t>5903202</t>
  </si>
  <si>
    <t>Pecuarios</t>
  </si>
  <si>
    <t>5903203</t>
  </si>
  <si>
    <t>Deportivos</t>
  </si>
  <si>
    <t>5903204</t>
  </si>
  <si>
    <t>Tienda universitaria</t>
  </si>
  <si>
    <t>8</t>
  </si>
  <si>
    <t>SERVICIO DE LA DEUDA</t>
  </si>
  <si>
    <t>890</t>
  </si>
  <si>
    <t>8901</t>
  </si>
  <si>
    <t>CREDITOS INTERNOS</t>
  </si>
  <si>
    <t>89011</t>
  </si>
  <si>
    <t>RECURSOS PARA PAGO DE CREDITOS INTERNOS</t>
  </si>
  <si>
    <t>8901101</t>
  </si>
  <si>
    <t>AMORTIZACION A CAPITAL E INTERESES</t>
  </si>
  <si>
    <t>940</t>
  </si>
  <si>
    <t>SISTEMA GENERAL DE REGALIAS</t>
  </si>
  <si>
    <t>9401</t>
  </si>
  <si>
    <t>INGRESOS RECURSOS REGALIAS</t>
  </si>
  <si>
    <t>94011</t>
  </si>
  <si>
    <t>RECURSOS SISTEMA GENERAL DE REGALIAS</t>
  </si>
  <si>
    <t>9401101</t>
  </si>
  <si>
    <t>PROYECTO FORMACIÓN TALENTO HUMANO BPIN 201900010032</t>
  </si>
  <si>
    <t>9401102</t>
  </si>
  <si>
    <t>CONSTRUCCION,CULMINACIÓN Y DOTACIÓN DEL  LAB INTEGRALES  DE LA FACIBAS COD BPIN 2019000020063</t>
  </si>
  <si>
    <t>9401103</t>
  </si>
  <si>
    <t>FORTALECIMIENTO CAPACITADA INSTALADA DEL LABORATORIO  DE SALUD  PUBLICA  BPIN N° 2020000100085</t>
  </si>
  <si>
    <t>9401104</t>
  </si>
  <si>
    <t>FORTALECIMIENTO DE CAPACIDAD INSTALADA CIENCIAS Y TECNOLOGIAS  PARA ATENDER  PROBLEMATICA  AGENTES BIOLOGICOS  ALTO RIESGO  BPIN  N° 202000010090</t>
  </si>
  <si>
    <t>UNIVERSIDAD DE CORDOBA</t>
  </si>
  <si>
    <t>NIT. 8910880031-3</t>
  </si>
  <si>
    <t>OFICINA DE ASUNTOS FINANCIEROS</t>
  </si>
  <si>
    <t>SECCION DE PRESUPUESTO</t>
  </si>
  <si>
    <t xml:space="preserve">   INFORME DE EJECUCION PRESUPUESTAL DE GASTOS ACUMULADOS</t>
  </si>
  <si>
    <t>NUMERAL</t>
  </si>
  <si>
    <t>RUBROS</t>
  </si>
  <si>
    <t xml:space="preserve">APROPIACION DEFINITIVA </t>
  </si>
  <si>
    <t xml:space="preserve">  CDP ACUMULADOS</t>
  </si>
  <si>
    <t>COMPROMISOS  ACUMULADOS</t>
  </si>
  <si>
    <t>OBLIGACIONES  ACUMULADOS</t>
  </si>
  <si>
    <t xml:space="preserve"> PAGOS  ACUMULADOS</t>
  </si>
  <si>
    <t xml:space="preserve">  EJECUCION PORCENTUAL %</t>
  </si>
  <si>
    <t>CDP/  APROPI</t>
  </si>
  <si>
    <t>COMP/CDP</t>
  </si>
  <si>
    <t>OBLIG/COM</t>
  </si>
  <si>
    <t>PAGOS/OBLIG</t>
  </si>
  <si>
    <t>4/3</t>
  </si>
  <si>
    <t>5/4</t>
  </si>
  <si>
    <t>6/5</t>
  </si>
  <si>
    <t>7/6</t>
  </si>
  <si>
    <t xml:space="preserve">                        DEL 01 DE ENERO AL 30 DE SEPTIEMBRE DE 2020</t>
  </si>
  <si>
    <t>TOTAL A+B+C+D+E+F+G+H+I</t>
  </si>
  <si>
    <t>A</t>
  </si>
  <si>
    <t>TOTAL NACION  (10)</t>
  </si>
  <si>
    <t>B</t>
  </si>
  <si>
    <t>TOTAL PROPIOS  (90)</t>
  </si>
  <si>
    <t>C</t>
  </si>
  <si>
    <t>TOTAL RECURSOS DEL BALANCE (15)</t>
  </si>
  <si>
    <t>D</t>
  </si>
  <si>
    <t>TOTAL FONDO DE INVESTIGACION (25)</t>
  </si>
  <si>
    <t>E</t>
  </si>
  <si>
    <t>TOTAL RECURSOS DE ESTAMPILLA DPTAL (50)</t>
  </si>
  <si>
    <t>F</t>
  </si>
  <si>
    <t>TOTAL RECURSOS DE ESTAMPILLA NACIONAL(60)</t>
  </si>
  <si>
    <t>G</t>
  </si>
  <si>
    <t>TOTAL RECURSOS CREE (70)</t>
  </si>
  <si>
    <t>H</t>
  </si>
  <si>
    <t>SERVICIO DE LA DEUDA (890)</t>
  </si>
  <si>
    <t>I</t>
  </si>
  <si>
    <t>SISTEMA GENERAL DE REGALIAS (940)</t>
  </si>
  <si>
    <t>ANDRES MENDOZA VERGARA</t>
  </si>
  <si>
    <t>Profesional Especializado Division de Asuntos Financieros - Seccion Presupuesto</t>
  </si>
  <si>
    <t>Esta información se publica atendiendo a la Ley 1712 de 2014, "Por medio de la cual se Crea la ley de Transparencia y del derecho de acceso a la informacion Publica Nacional y se dictan otras disposiciones".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</si>
</sst>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"/>
  </numFmts>
  <fonts count="12" x14ac:knownFonts="1">
    <font>
      <sz val="10"/>
      <color rgb="FF000000"/>
      <name val="ARIAL"/>
      <charset val="1"/>
    </font>
    <font>
      <sz val="10"/>
      <color rgb="FF00000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8"/>
      <color theme="9" tint="-0.249977111117893"/>
      <name val="ARIAL"/>
      <family val="2"/>
    </font>
    <font>
      <b/>
      <u val="double"/>
      <sz val="8"/>
      <name val="Arial"/>
      <family val="2"/>
    </font>
    <font>
      <b/>
      <u val="double"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u/>
      <sz val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2" fillId="0" borderId="1" xfId="1" applyFont="1" applyFill="1" applyBorder="1"/>
    <xf numFmtId="0" fontId="2" fillId="0" borderId="4" xfId="1" applyFont="1" applyFill="1" applyBorder="1"/>
    <xf numFmtId="10" fontId="3" fillId="0" borderId="13" xfId="1" applyNumberFormat="1" applyFont="1" applyFill="1" applyBorder="1" applyAlignment="1">
      <alignment horizontal="center" vertical="center" wrapText="1"/>
    </xf>
    <xf numFmtId="164" fontId="3" fillId="0" borderId="13" xfId="1" applyNumberFormat="1" applyFont="1" applyFill="1" applyBorder="1" applyAlignment="1">
      <alignment horizontal="center" vertical="center" wrapText="1"/>
    </xf>
    <xf numFmtId="2" fontId="3" fillId="0" borderId="13" xfId="1" applyNumberFormat="1" applyFont="1" applyFill="1" applyBorder="1" applyAlignment="1">
      <alignment horizontal="center" vertical="center" wrapText="1"/>
    </xf>
    <xf numFmtId="4" fontId="3" fillId="0" borderId="14" xfId="1" applyNumberFormat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top" wrapText="1"/>
    </xf>
    <xf numFmtId="49" fontId="3" fillId="0" borderId="13" xfId="1" applyNumberFormat="1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center"/>
    </xf>
    <xf numFmtId="0" fontId="6" fillId="0" borderId="0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0" xfId="0" applyFont="1" applyFill="1" applyBorder="1"/>
    <xf numFmtId="0" fontId="8" fillId="0" borderId="0" xfId="0" applyFont="1"/>
    <xf numFmtId="0" fontId="2" fillId="0" borderId="0" xfId="0" applyFont="1" applyFill="1" applyBorder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4" fontId="7" fillId="0" borderId="0" xfId="0" applyNumberFormat="1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2" fontId="7" fillId="0" borderId="5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7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2" fontId="8" fillId="0" borderId="0" xfId="0" applyNumberFormat="1" applyFont="1" applyBorder="1" applyAlignment="1">
      <alignment vertical="center"/>
    </xf>
    <xf numFmtId="2" fontId="8" fillId="0" borderId="5" xfId="0" applyNumberFormat="1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2" fontId="6" fillId="0" borderId="0" xfId="0" applyNumberFormat="1" applyFont="1" applyBorder="1" applyAlignment="1">
      <alignment vertical="center"/>
    </xf>
    <xf numFmtId="2" fontId="6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7" xfId="0" applyFont="1" applyBorder="1" applyAlignment="1">
      <alignment vertical="center" wrapText="1"/>
    </xf>
    <xf numFmtId="3" fontId="11" fillId="0" borderId="7" xfId="0" applyNumberFormat="1" applyFont="1" applyBorder="1" applyAlignment="1">
      <alignment vertical="center"/>
    </xf>
    <xf numFmtId="4" fontId="11" fillId="0" borderId="7" xfId="0" applyNumberFormat="1" applyFont="1" applyBorder="1" applyAlignment="1">
      <alignment vertical="center"/>
    </xf>
    <xf numFmtId="2" fontId="11" fillId="0" borderId="7" xfId="0" applyNumberFormat="1" applyFont="1" applyBorder="1" applyAlignment="1">
      <alignment vertical="center"/>
    </xf>
    <xf numFmtId="2" fontId="11" fillId="0" borderId="8" xfId="0" applyNumberFormat="1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2" fontId="8" fillId="0" borderId="2" xfId="0" applyNumberFormat="1" applyFont="1" applyBorder="1" applyAlignment="1">
      <alignment vertical="center"/>
    </xf>
    <xf numFmtId="2" fontId="8" fillId="0" borderId="3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3" fontId="11" fillId="0" borderId="0" xfId="0" applyNumberFormat="1" applyFont="1" applyBorder="1" applyAlignment="1">
      <alignment vertical="center"/>
    </xf>
    <xf numFmtId="4" fontId="11" fillId="0" borderId="0" xfId="0" applyNumberFormat="1" applyFont="1" applyBorder="1" applyAlignment="1">
      <alignment vertical="center"/>
    </xf>
    <xf numFmtId="2" fontId="11" fillId="0" borderId="0" xfId="0" applyNumberFormat="1" applyFont="1" applyBorder="1" applyAlignment="1">
      <alignment vertical="center"/>
    </xf>
    <xf numFmtId="2" fontId="11" fillId="0" borderId="5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3" fontId="2" fillId="0" borderId="0" xfId="0" applyNumberFormat="1" applyFont="1" applyBorder="1" applyAlignment="1">
      <alignment vertical="center"/>
    </xf>
    <xf numFmtId="4" fontId="2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3" fontId="8" fillId="0" borderId="7" xfId="0" applyNumberFormat="1" applyFont="1" applyBorder="1" applyAlignment="1">
      <alignment vertical="center"/>
    </xf>
    <xf numFmtId="4" fontId="8" fillId="0" borderId="7" xfId="0" applyNumberFormat="1" applyFont="1" applyBorder="1" applyAlignment="1">
      <alignment vertical="center"/>
    </xf>
    <xf numFmtId="2" fontId="8" fillId="0" borderId="7" xfId="0" applyNumberFormat="1" applyFont="1" applyBorder="1" applyAlignment="1">
      <alignment vertical="center"/>
    </xf>
    <xf numFmtId="2" fontId="8" fillId="0" borderId="8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4" fontId="8" fillId="0" borderId="3" xfId="0" applyNumberFormat="1" applyFont="1" applyBorder="1" applyAlignment="1">
      <alignment vertical="center"/>
    </xf>
    <xf numFmtId="4" fontId="11" fillId="0" borderId="5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3" fontId="11" fillId="0" borderId="2" xfId="0" applyNumberFormat="1" applyFont="1" applyBorder="1" applyAlignment="1">
      <alignment vertical="center"/>
    </xf>
    <xf numFmtId="4" fontId="11" fillId="0" borderId="2" xfId="0" applyNumberFormat="1" applyFont="1" applyBorder="1" applyAlignment="1">
      <alignment vertical="center"/>
    </xf>
    <xf numFmtId="4" fontId="11" fillId="0" borderId="3" xfId="0" applyNumberFormat="1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 wrapText="1"/>
    </xf>
    <xf numFmtId="3" fontId="6" fillId="0" borderId="7" xfId="0" applyNumberFormat="1" applyFont="1" applyBorder="1" applyAlignment="1">
      <alignment vertical="center"/>
    </xf>
    <xf numFmtId="4" fontId="6" fillId="0" borderId="7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2" fontId="6" fillId="0" borderId="8" xfId="0" applyNumberFormat="1" applyFont="1" applyBorder="1" applyAlignment="1">
      <alignment vertical="center"/>
    </xf>
    <xf numFmtId="2" fontId="11" fillId="0" borderId="2" xfId="0" applyNumberFormat="1" applyFont="1" applyBorder="1" applyAlignment="1">
      <alignment vertical="center"/>
    </xf>
    <xf numFmtId="2" fontId="11" fillId="0" borderId="3" xfId="0" applyNumberFormat="1" applyFont="1" applyBorder="1" applyAlignment="1">
      <alignment vertical="center"/>
    </xf>
    <xf numFmtId="0" fontId="8" fillId="0" borderId="4" xfId="0" applyFont="1" applyBorder="1"/>
    <xf numFmtId="0" fontId="8" fillId="0" borderId="0" xfId="0" applyFont="1" applyBorder="1"/>
    <xf numFmtId="0" fontId="8" fillId="0" borderId="5" xfId="0" applyFont="1" applyBorder="1"/>
    <xf numFmtId="0" fontId="8" fillId="0" borderId="4" xfId="0" applyFont="1" applyFill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center" vertical="center" wrapText="1"/>
    </xf>
    <xf numFmtId="3" fontId="3" fillId="0" borderId="10" xfId="1" applyNumberFormat="1" applyFont="1" applyFill="1" applyBorder="1" applyAlignment="1">
      <alignment horizontal="center" vertical="top" wrapText="1"/>
    </xf>
    <xf numFmtId="3" fontId="3" fillId="0" borderId="11" xfId="1" applyNumberFormat="1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3" fontId="9" fillId="0" borderId="4" xfId="0" applyNumberFormat="1" applyFont="1" applyFill="1" applyBorder="1" applyAlignment="1">
      <alignment horizontal="center" vertical="top" wrapText="1"/>
    </xf>
    <xf numFmtId="3" fontId="9" fillId="0" borderId="0" xfId="0" applyNumberFormat="1" applyFont="1" applyFill="1" applyBorder="1" applyAlignment="1">
      <alignment horizontal="center" vertical="top" wrapText="1"/>
    </xf>
    <xf numFmtId="3" fontId="9" fillId="0" borderId="5" xfId="0" applyNumberFormat="1" applyFont="1" applyFill="1" applyBorder="1" applyAlignment="1">
      <alignment horizontal="center" vertical="top" wrapText="1"/>
    </xf>
    <xf numFmtId="0" fontId="3" fillId="0" borderId="9" xfId="1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top"/>
    </xf>
    <xf numFmtId="0" fontId="4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center" vertical="top" wrapText="1"/>
    </xf>
    <xf numFmtId="0" fontId="4" fillId="0" borderId="0" xfId="1" applyFont="1" applyFill="1" applyBorder="1" applyAlignment="1">
      <alignment horizontal="center" vertical="top" wrapText="1"/>
    </xf>
    <xf numFmtId="0" fontId="4" fillId="0" borderId="5" xfId="1" applyFont="1" applyFill="1" applyBorder="1" applyAlignment="1">
      <alignment horizontal="center" vertical="top" wrapText="1"/>
    </xf>
    <xf numFmtId="0" fontId="4" fillId="0" borderId="7" xfId="1" applyFont="1" applyFill="1" applyBorder="1" applyAlignment="1">
      <alignment horizontal="center" vertical="top" wrapText="1"/>
    </xf>
    <xf numFmtId="0" fontId="4" fillId="0" borderId="8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/>
    </xf>
    <xf numFmtId="0" fontId="3" fillId="0" borderId="6" xfId="1" applyFont="1" applyFill="1" applyBorder="1" applyAlignment="1">
      <alignment horizontal="center" vertical="top"/>
    </xf>
    <xf numFmtId="0" fontId="3" fillId="0" borderId="7" xfId="1" applyFont="1" applyFill="1" applyBorder="1" applyAlignment="1">
      <alignment horizontal="center" vertical="top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vertical="center"/>
    </xf>
    <xf numFmtId="4" fontId="6" fillId="0" borderId="2" xfId="0" applyNumberFormat="1" applyFont="1" applyBorder="1" applyAlignment="1">
      <alignment vertical="center"/>
    </xf>
    <xf numFmtId="2" fontId="6" fillId="0" borderId="3" xfId="0" applyNumberFormat="1" applyFont="1" applyBorder="1" applyAlignment="1">
      <alignment vertical="center"/>
    </xf>
    <xf numFmtId="2" fontId="6" fillId="0" borderId="2" xfId="0" applyNumberFormat="1" applyFont="1" applyBorder="1" applyAlignment="1">
      <alignment vertical="center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0</xdr:row>
      <xdr:rowOff>0</xdr:rowOff>
    </xdr:from>
    <xdr:to>
      <xdr:col>10</xdr:col>
      <xdr:colOff>28575</xdr:colOff>
      <xdr:row>5</xdr:row>
      <xdr:rowOff>142875</xdr:rowOff>
    </xdr:to>
    <xdr:pic>
      <xdr:nvPicPr>
        <xdr:cNvPr id="2" name="1 Imagen" descr="logAcreditacion20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15150" y="0"/>
          <a:ext cx="8096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28575</xdr:rowOff>
    </xdr:from>
    <xdr:to>
      <xdr:col>1</xdr:col>
      <xdr:colOff>762000</xdr:colOff>
      <xdr:row>5</xdr:row>
      <xdr:rowOff>133350</xdr:rowOff>
    </xdr:to>
    <xdr:pic>
      <xdr:nvPicPr>
        <xdr:cNvPr id="3" name="2 Imagen" descr="logUNICORDOBA vigiladoMENmodalidad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"/>
          <a:ext cx="7620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2"/>
  <sheetViews>
    <sheetView tabSelected="1" topLeftCell="A241" workbookViewId="0">
      <selection activeCell="N255" sqref="N255:N256"/>
    </sheetView>
  </sheetViews>
  <sheetFormatPr baseColWidth="10" defaultColWidth="19.5703125" defaultRowHeight="11.25" x14ac:dyDescent="0.2"/>
  <cols>
    <col min="1" max="1" width="9.140625" style="16" customWidth="1"/>
    <col min="2" max="3" width="23.85546875" style="16" customWidth="1"/>
    <col min="4" max="5" width="12.7109375" style="16" customWidth="1"/>
    <col min="6" max="6" width="13" style="16" customWidth="1"/>
    <col min="7" max="7" width="13.42578125" style="16" customWidth="1"/>
    <col min="8" max="9" width="5.7109375" style="16" customWidth="1"/>
    <col min="10" max="11" width="6.42578125" style="16" customWidth="1"/>
    <col min="12" max="16384" width="19.5703125" style="16"/>
  </cols>
  <sheetData>
    <row r="1" spans="1:11" x14ac:dyDescent="0.2">
      <c r="A1" s="1"/>
      <c r="B1" s="109" t="s">
        <v>439</v>
      </c>
      <c r="C1" s="109"/>
      <c r="D1" s="109"/>
      <c r="E1" s="109"/>
      <c r="F1" s="109"/>
      <c r="G1" s="109"/>
      <c r="H1" s="109"/>
      <c r="I1" s="109"/>
      <c r="J1" s="110"/>
      <c r="K1" s="111"/>
    </row>
    <row r="2" spans="1:11" x14ac:dyDescent="0.2">
      <c r="A2" s="2"/>
      <c r="B2" s="116" t="s">
        <v>440</v>
      </c>
      <c r="C2" s="116"/>
      <c r="D2" s="116"/>
      <c r="E2" s="116"/>
      <c r="F2" s="116"/>
      <c r="G2" s="116"/>
      <c r="H2" s="116"/>
      <c r="I2" s="116"/>
      <c r="J2" s="112"/>
      <c r="K2" s="113"/>
    </row>
    <row r="3" spans="1:11" x14ac:dyDescent="0.2">
      <c r="A3" s="2"/>
      <c r="B3" s="116" t="s">
        <v>441</v>
      </c>
      <c r="C3" s="116"/>
      <c r="D3" s="116"/>
      <c r="E3" s="116"/>
      <c r="F3" s="116"/>
      <c r="G3" s="116"/>
      <c r="H3" s="116"/>
      <c r="I3" s="116"/>
      <c r="J3" s="112"/>
      <c r="K3" s="113"/>
    </row>
    <row r="4" spans="1:11" x14ac:dyDescent="0.2">
      <c r="A4" s="2"/>
      <c r="B4" s="116" t="s">
        <v>442</v>
      </c>
      <c r="C4" s="116"/>
      <c r="D4" s="116"/>
      <c r="E4" s="116"/>
      <c r="F4" s="116"/>
      <c r="G4" s="116"/>
      <c r="H4" s="116"/>
      <c r="I4" s="116"/>
      <c r="J4" s="112"/>
      <c r="K4" s="113"/>
    </row>
    <row r="5" spans="1:11" x14ac:dyDescent="0.2">
      <c r="A5" s="2"/>
      <c r="B5" s="116" t="s">
        <v>443</v>
      </c>
      <c r="C5" s="116"/>
      <c r="D5" s="116"/>
      <c r="E5" s="116"/>
      <c r="F5" s="116"/>
      <c r="G5" s="116"/>
      <c r="H5" s="116"/>
      <c r="I5" s="116"/>
      <c r="J5" s="112"/>
      <c r="K5" s="113"/>
    </row>
    <row r="6" spans="1:11" ht="12" thickBot="1" x14ac:dyDescent="0.25">
      <c r="A6" s="117" t="s">
        <v>460</v>
      </c>
      <c r="B6" s="118"/>
      <c r="C6" s="118"/>
      <c r="D6" s="118"/>
      <c r="E6" s="118"/>
      <c r="F6" s="118"/>
      <c r="G6" s="118"/>
      <c r="H6" s="118"/>
      <c r="I6" s="118"/>
      <c r="J6" s="114"/>
      <c r="K6" s="115"/>
    </row>
    <row r="7" spans="1:11" x14ac:dyDescent="0.2">
      <c r="A7" s="107" t="s">
        <v>444</v>
      </c>
      <c r="B7" s="97" t="s">
        <v>445</v>
      </c>
      <c r="C7" s="97" t="s">
        <v>446</v>
      </c>
      <c r="D7" s="97" t="s">
        <v>447</v>
      </c>
      <c r="E7" s="97" t="s">
        <v>448</v>
      </c>
      <c r="F7" s="97" t="s">
        <v>449</v>
      </c>
      <c r="G7" s="97" t="s">
        <v>450</v>
      </c>
      <c r="H7" s="99" t="s">
        <v>451</v>
      </c>
      <c r="I7" s="99"/>
      <c r="J7" s="99"/>
      <c r="K7" s="100"/>
    </row>
    <row r="8" spans="1:11" ht="33.75" x14ac:dyDescent="0.2">
      <c r="A8" s="108"/>
      <c r="B8" s="98"/>
      <c r="C8" s="98"/>
      <c r="D8" s="98"/>
      <c r="E8" s="98"/>
      <c r="F8" s="98"/>
      <c r="G8" s="98"/>
      <c r="H8" s="3" t="s">
        <v>452</v>
      </c>
      <c r="I8" s="4" t="s">
        <v>453</v>
      </c>
      <c r="J8" s="5" t="s">
        <v>454</v>
      </c>
      <c r="K8" s="6" t="s">
        <v>455</v>
      </c>
    </row>
    <row r="9" spans="1:11" ht="12" thickBot="1" x14ac:dyDescent="0.25">
      <c r="A9" s="7">
        <v>1</v>
      </c>
      <c r="B9" s="7">
        <v>2</v>
      </c>
      <c r="C9" s="7">
        <v>3</v>
      </c>
      <c r="D9" s="7">
        <v>4</v>
      </c>
      <c r="E9" s="7">
        <v>5</v>
      </c>
      <c r="F9" s="7">
        <v>6</v>
      </c>
      <c r="G9" s="7">
        <v>7</v>
      </c>
      <c r="H9" s="8" t="s">
        <v>456</v>
      </c>
      <c r="I9" s="8" t="s">
        <v>457</v>
      </c>
      <c r="J9" s="8" t="s">
        <v>458</v>
      </c>
      <c r="K9" s="8" t="s">
        <v>459</v>
      </c>
    </row>
    <row r="10" spans="1:11" x14ac:dyDescent="0.2">
      <c r="A10" s="18"/>
      <c r="B10" s="19"/>
      <c r="C10" s="20"/>
      <c r="D10" s="20"/>
      <c r="E10" s="20"/>
      <c r="F10" s="20"/>
      <c r="G10" s="20"/>
      <c r="H10" s="19"/>
      <c r="I10" s="19"/>
      <c r="J10" s="19"/>
      <c r="K10" s="21"/>
    </row>
    <row r="11" spans="1:11" x14ac:dyDescent="0.2">
      <c r="A11" s="9"/>
      <c r="B11" s="10" t="s">
        <v>461</v>
      </c>
      <c r="C11" s="22">
        <f>C12+C13+C14+C15+C16+C17+C18+C19+C20</f>
        <v>294438451955</v>
      </c>
      <c r="D11" s="22">
        <f t="shared" ref="D11:G11" si="0">D12+D13+D14+D15+D16+D17+D18+D19+D20</f>
        <v>201801691427</v>
      </c>
      <c r="E11" s="22">
        <f t="shared" si="0"/>
        <v>159717519473</v>
      </c>
      <c r="F11" s="22">
        <f t="shared" si="0"/>
        <v>137862588124</v>
      </c>
      <c r="G11" s="22">
        <f t="shared" si="0"/>
        <v>136831311495.49998</v>
      </c>
      <c r="H11" s="23">
        <f>D11/C11*100</f>
        <v>68.537818374972986</v>
      </c>
      <c r="I11" s="23">
        <f>E11/D11*100</f>
        <v>79.145778384506954</v>
      </c>
      <c r="J11" s="24">
        <f>F11/E11*100</f>
        <v>86.316509659609039</v>
      </c>
      <c r="K11" s="25">
        <f>G11/F11*100</f>
        <v>99.251953236528223</v>
      </c>
    </row>
    <row r="12" spans="1:11" x14ac:dyDescent="0.2">
      <c r="A12" s="11" t="s">
        <v>462</v>
      </c>
      <c r="B12" s="10" t="s">
        <v>463</v>
      </c>
      <c r="C12" s="22">
        <f>C24+C141+C153</f>
        <v>156473219113</v>
      </c>
      <c r="D12" s="22">
        <f t="shared" ref="D12:G12" si="1">D24+D141+D153</f>
        <v>110257573750</v>
      </c>
      <c r="E12" s="22">
        <f t="shared" si="1"/>
        <v>100837197823</v>
      </c>
      <c r="F12" s="22">
        <f t="shared" si="1"/>
        <v>98602191741.809998</v>
      </c>
      <c r="G12" s="22">
        <f t="shared" si="1"/>
        <v>98583574997.809998</v>
      </c>
      <c r="H12" s="23">
        <f t="shared" ref="H12:H75" si="2">D12/C12*100</f>
        <v>70.464181906026667</v>
      </c>
      <c r="I12" s="23">
        <f t="shared" ref="I12:I75" si="3">E12/D12*100</f>
        <v>91.456028273976059</v>
      </c>
      <c r="J12" s="24">
        <f t="shared" ref="J12:J75" si="4">F12/E12*100</f>
        <v>97.783549990041251</v>
      </c>
      <c r="K12" s="25">
        <f t="shared" ref="K12:K75" si="5">G12/F12*100</f>
        <v>99.981119340583476</v>
      </c>
    </row>
    <row r="13" spans="1:11" x14ac:dyDescent="0.2">
      <c r="A13" s="11" t="s">
        <v>464</v>
      </c>
      <c r="B13" s="10" t="s">
        <v>465</v>
      </c>
      <c r="C13" s="22">
        <f>C28+C204+C215</f>
        <v>47804036699</v>
      </c>
      <c r="D13" s="22">
        <f t="shared" ref="D13:G13" si="6">D28+D204+D215</f>
        <v>38145201211</v>
      </c>
      <c r="E13" s="22">
        <f t="shared" si="6"/>
        <v>31766841453</v>
      </c>
      <c r="F13" s="22">
        <f t="shared" si="6"/>
        <v>20548917754.389999</v>
      </c>
      <c r="G13" s="22">
        <f t="shared" si="6"/>
        <v>19825756869.900002</v>
      </c>
      <c r="H13" s="23">
        <f t="shared" si="2"/>
        <v>79.794937509530342</v>
      </c>
      <c r="I13" s="23">
        <f t="shared" si="3"/>
        <v>83.278736104397154</v>
      </c>
      <c r="J13" s="24">
        <f t="shared" si="4"/>
        <v>64.686688428853529</v>
      </c>
      <c r="K13" s="25">
        <f t="shared" si="5"/>
        <v>96.480783595839227</v>
      </c>
    </row>
    <row r="14" spans="1:11" ht="24" customHeight="1" x14ac:dyDescent="0.2">
      <c r="A14" s="11" t="s">
        <v>466</v>
      </c>
      <c r="B14" s="10" t="s">
        <v>467</v>
      </c>
      <c r="C14" s="22">
        <f>C25+C147+C173+C208</f>
        <v>40341472554</v>
      </c>
      <c r="D14" s="22">
        <f t="shared" ref="D14:G14" si="7">D25+D147+D173+D208</f>
        <v>17340033643</v>
      </c>
      <c r="E14" s="22">
        <f t="shared" si="7"/>
        <v>16200450376</v>
      </c>
      <c r="F14" s="22">
        <f t="shared" si="7"/>
        <v>13837044781.01</v>
      </c>
      <c r="G14" s="22">
        <f t="shared" si="7"/>
        <v>13819044781.01</v>
      </c>
      <c r="H14" s="23">
        <f t="shared" si="2"/>
        <v>42.983144999947889</v>
      </c>
      <c r="I14" s="23">
        <f t="shared" si="3"/>
        <v>93.428021591757187</v>
      </c>
      <c r="J14" s="24">
        <f t="shared" si="4"/>
        <v>85.411482149340472</v>
      </c>
      <c r="K14" s="25">
        <f t="shared" si="5"/>
        <v>99.869914419698176</v>
      </c>
    </row>
    <row r="15" spans="1:11" ht="22.5" x14ac:dyDescent="0.2">
      <c r="A15" s="12" t="s">
        <v>468</v>
      </c>
      <c r="B15" s="13" t="s">
        <v>469</v>
      </c>
      <c r="C15" s="26">
        <f>0</f>
        <v>0</v>
      </c>
      <c r="D15" s="26">
        <f>0</f>
        <v>0</v>
      </c>
      <c r="E15" s="26">
        <f>0</f>
        <v>0</v>
      </c>
      <c r="F15" s="26">
        <f>0</f>
        <v>0</v>
      </c>
      <c r="G15" s="26">
        <f>0</f>
        <v>0</v>
      </c>
      <c r="H15" s="23">
        <v>0</v>
      </c>
      <c r="I15" s="23">
        <v>0</v>
      </c>
      <c r="J15" s="23">
        <v>0</v>
      </c>
      <c r="K15" s="27">
        <v>0</v>
      </c>
    </row>
    <row r="16" spans="1:11" ht="22.5" x14ac:dyDescent="0.2">
      <c r="A16" s="11" t="s">
        <v>470</v>
      </c>
      <c r="B16" s="10" t="s">
        <v>471</v>
      </c>
      <c r="C16" s="22">
        <f>C26+C199</f>
        <v>11272772188</v>
      </c>
      <c r="D16" s="22">
        <f t="shared" ref="D16:G16" si="8">D26+D199</f>
        <v>9748252799</v>
      </c>
      <c r="E16" s="22">
        <f t="shared" si="8"/>
        <v>8428018923</v>
      </c>
      <c r="F16" s="22">
        <f t="shared" si="8"/>
        <v>4572634846.79</v>
      </c>
      <c r="G16" s="22">
        <f t="shared" si="8"/>
        <v>4572634846.7799997</v>
      </c>
      <c r="H16" s="23">
        <f t="shared" si="2"/>
        <v>86.476091563148344</v>
      </c>
      <c r="I16" s="23">
        <f t="shared" si="3"/>
        <v>86.456712774873537</v>
      </c>
      <c r="J16" s="24">
        <f t="shared" si="4"/>
        <v>54.255156384513015</v>
      </c>
      <c r="K16" s="25">
        <f t="shared" si="5"/>
        <v>99.999999999781295</v>
      </c>
    </row>
    <row r="17" spans="1:11" ht="22.5" x14ac:dyDescent="0.2">
      <c r="A17" s="11" t="s">
        <v>472</v>
      </c>
      <c r="B17" s="10" t="s">
        <v>473</v>
      </c>
      <c r="C17" s="22">
        <f>C27</f>
        <v>937524971</v>
      </c>
      <c r="D17" s="22">
        <f t="shared" ref="D17:G17" si="9">D27</f>
        <v>467863200</v>
      </c>
      <c r="E17" s="22">
        <f t="shared" si="9"/>
        <v>52200000</v>
      </c>
      <c r="F17" s="22">
        <f t="shared" si="9"/>
        <v>30300000</v>
      </c>
      <c r="G17" s="22">
        <f t="shared" si="9"/>
        <v>30300000</v>
      </c>
      <c r="H17" s="23">
        <f t="shared" si="2"/>
        <v>49.904078768265677</v>
      </c>
      <c r="I17" s="23">
        <f t="shared" si="3"/>
        <v>11.157107462181253</v>
      </c>
      <c r="J17" s="24">
        <f t="shared" si="4"/>
        <v>58.045977011494251</v>
      </c>
      <c r="K17" s="25">
        <f t="shared" si="5"/>
        <v>100</v>
      </c>
    </row>
    <row r="18" spans="1:11" x14ac:dyDescent="0.2">
      <c r="A18" s="11" t="s">
        <v>474</v>
      </c>
      <c r="B18" s="10" t="s">
        <v>475</v>
      </c>
      <c r="C18" s="26">
        <f>0</f>
        <v>0</v>
      </c>
      <c r="D18" s="26">
        <f>0</f>
        <v>0</v>
      </c>
      <c r="E18" s="26">
        <f>0</f>
        <v>0</v>
      </c>
      <c r="F18" s="26">
        <f>0</f>
        <v>0</v>
      </c>
      <c r="G18" s="26">
        <f>0</f>
        <v>0</v>
      </c>
      <c r="H18" s="23">
        <v>0</v>
      </c>
      <c r="I18" s="23">
        <v>0</v>
      </c>
      <c r="J18" s="23">
        <v>0</v>
      </c>
      <c r="K18" s="27">
        <v>0</v>
      </c>
    </row>
    <row r="19" spans="1:11" x14ac:dyDescent="0.2">
      <c r="A19" s="11" t="s">
        <v>476</v>
      </c>
      <c r="B19" s="14" t="s">
        <v>477</v>
      </c>
      <c r="C19" s="22">
        <f>C242</f>
        <v>528318000</v>
      </c>
      <c r="D19" s="22">
        <f t="shared" ref="D19:G19" si="10">D242</f>
        <v>271499000</v>
      </c>
      <c r="E19" s="22">
        <f t="shared" si="10"/>
        <v>271499000</v>
      </c>
      <c r="F19" s="22">
        <f t="shared" si="10"/>
        <v>271499000</v>
      </c>
      <c r="G19" s="22">
        <f t="shared" si="10"/>
        <v>0</v>
      </c>
      <c r="H19" s="23">
        <f t="shared" si="2"/>
        <v>51.389314768756698</v>
      </c>
      <c r="I19" s="23">
        <f t="shared" si="3"/>
        <v>100</v>
      </c>
      <c r="J19" s="24">
        <f t="shared" si="4"/>
        <v>100</v>
      </c>
      <c r="K19" s="25">
        <f t="shared" si="5"/>
        <v>0</v>
      </c>
    </row>
    <row r="20" spans="1:11" ht="22.5" x14ac:dyDescent="0.2">
      <c r="A20" s="11" t="s">
        <v>478</v>
      </c>
      <c r="B20" s="14" t="s">
        <v>479</v>
      </c>
      <c r="C20" s="22">
        <f>C246</f>
        <v>37081108430</v>
      </c>
      <c r="D20" s="22">
        <f t="shared" ref="D20:G20" si="11">D246</f>
        <v>25571267824</v>
      </c>
      <c r="E20" s="22">
        <f t="shared" si="11"/>
        <v>2161311898</v>
      </c>
      <c r="F20" s="22">
        <f t="shared" si="11"/>
        <v>0</v>
      </c>
      <c r="G20" s="22">
        <f t="shared" si="11"/>
        <v>0</v>
      </c>
      <c r="H20" s="23">
        <f t="shared" si="2"/>
        <v>68.960365282155081</v>
      </c>
      <c r="I20" s="23">
        <f t="shared" si="3"/>
        <v>8.4521108334389794</v>
      </c>
      <c r="J20" s="24">
        <f t="shared" si="4"/>
        <v>0</v>
      </c>
      <c r="K20" s="27">
        <v>0</v>
      </c>
    </row>
    <row r="21" spans="1:11" x14ac:dyDescent="0.2">
      <c r="A21" s="11"/>
      <c r="B21" s="14"/>
      <c r="C21" s="26"/>
      <c r="D21" s="26"/>
      <c r="E21" s="26"/>
      <c r="F21" s="26"/>
      <c r="G21" s="26"/>
      <c r="H21" s="23"/>
      <c r="I21" s="23"/>
      <c r="J21" s="24"/>
      <c r="K21" s="25"/>
    </row>
    <row r="22" spans="1:11" x14ac:dyDescent="0.2">
      <c r="A22" s="12" t="s">
        <v>0</v>
      </c>
      <c r="B22" s="13" t="s">
        <v>1</v>
      </c>
      <c r="C22" s="22">
        <f>C24+C25+C26+C27+C28</f>
        <v>121389545399</v>
      </c>
      <c r="D22" s="22">
        <f t="shared" ref="D22:G22" si="12">D24+D25+D26+D27+D28</f>
        <v>105620710304</v>
      </c>
      <c r="E22" s="22">
        <f t="shared" si="12"/>
        <v>94874235044</v>
      </c>
      <c r="F22" s="22">
        <f t="shared" si="12"/>
        <v>89062704268.419998</v>
      </c>
      <c r="G22" s="22">
        <f t="shared" si="12"/>
        <v>88734265805.409988</v>
      </c>
      <c r="H22" s="23">
        <f t="shared" si="2"/>
        <v>87.009725554891233</v>
      </c>
      <c r="I22" s="23">
        <f t="shared" si="3"/>
        <v>89.825409023410998</v>
      </c>
      <c r="J22" s="24">
        <f t="shared" si="4"/>
        <v>93.874489978354219</v>
      </c>
      <c r="K22" s="25">
        <f t="shared" si="5"/>
        <v>99.631227834694812</v>
      </c>
    </row>
    <row r="23" spans="1:11" x14ac:dyDescent="0.2">
      <c r="A23" s="12"/>
      <c r="B23" s="13"/>
      <c r="C23" s="26"/>
      <c r="D23" s="26"/>
      <c r="E23" s="26"/>
      <c r="F23" s="26"/>
      <c r="G23" s="26"/>
      <c r="H23" s="23"/>
      <c r="I23" s="23"/>
      <c r="J23" s="24"/>
      <c r="K23" s="25"/>
    </row>
    <row r="24" spans="1:11" x14ac:dyDescent="0.2">
      <c r="A24" s="12" t="s">
        <v>2</v>
      </c>
      <c r="B24" s="13" t="s">
        <v>3</v>
      </c>
      <c r="C24" s="22">
        <f>C30+C60</f>
        <v>102614443326</v>
      </c>
      <c r="D24" s="22">
        <f t="shared" ref="D24:G24" si="13">D30+D60</f>
        <v>89282259539</v>
      </c>
      <c r="E24" s="22">
        <f t="shared" si="13"/>
        <v>80753366419</v>
      </c>
      <c r="F24" s="22">
        <f t="shared" si="13"/>
        <v>79130163571.639999</v>
      </c>
      <c r="G24" s="22">
        <f t="shared" si="13"/>
        <v>79121786827.639999</v>
      </c>
      <c r="H24" s="23">
        <f t="shared" si="2"/>
        <v>87.007497819147687</v>
      </c>
      <c r="I24" s="23">
        <f t="shared" si="3"/>
        <v>90.447270080262214</v>
      </c>
      <c r="J24" s="24">
        <f t="shared" si="4"/>
        <v>97.989925473895681</v>
      </c>
      <c r="K24" s="25">
        <f t="shared" si="5"/>
        <v>99.989413968552682</v>
      </c>
    </row>
    <row r="25" spans="1:11" ht="22.5" x14ac:dyDescent="0.2">
      <c r="A25" s="12" t="s">
        <v>90</v>
      </c>
      <c r="B25" s="13" t="s">
        <v>91</v>
      </c>
      <c r="C25" s="22">
        <f>C73</f>
        <v>929316680</v>
      </c>
      <c r="D25" s="22">
        <f t="shared" ref="D25:G25" si="14">D73</f>
        <v>741985385</v>
      </c>
      <c r="E25" s="22">
        <f t="shared" si="14"/>
        <v>639062167</v>
      </c>
      <c r="F25" s="22">
        <f t="shared" si="14"/>
        <v>638161860.25999999</v>
      </c>
      <c r="G25" s="22">
        <f t="shared" si="14"/>
        <v>638161860.25999999</v>
      </c>
      <c r="H25" s="23">
        <f t="shared" si="2"/>
        <v>79.842038883881855</v>
      </c>
      <c r="I25" s="23">
        <f t="shared" si="3"/>
        <v>86.128673140913676</v>
      </c>
      <c r="J25" s="24">
        <f t="shared" si="4"/>
        <v>99.85912063231244</v>
      </c>
      <c r="K25" s="25">
        <f t="shared" si="5"/>
        <v>100</v>
      </c>
    </row>
    <row r="26" spans="1:11" ht="22.5" x14ac:dyDescent="0.2">
      <c r="A26" s="12" t="s">
        <v>110</v>
      </c>
      <c r="B26" s="13" t="s">
        <v>111</v>
      </c>
      <c r="C26" s="22">
        <f>C83</f>
        <v>3100000000</v>
      </c>
      <c r="D26" s="22">
        <f t="shared" ref="D26:G26" si="15">D83</f>
        <v>3100000000</v>
      </c>
      <c r="E26" s="22">
        <f t="shared" si="15"/>
        <v>2730573302</v>
      </c>
      <c r="F26" s="22">
        <f t="shared" si="15"/>
        <v>1956187175.1300001</v>
      </c>
      <c r="G26" s="22">
        <f t="shared" si="15"/>
        <v>1956187175.1199999</v>
      </c>
      <c r="H26" s="23">
        <f t="shared" si="2"/>
        <v>100</v>
      </c>
      <c r="I26" s="23">
        <f t="shared" si="3"/>
        <v>88.083009741935484</v>
      </c>
      <c r="J26" s="24">
        <f t="shared" si="4"/>
        <v>71.640163393423535</v>
      </c>
      <c r="K26" s="25">
        <f t="shared" si="5"/>
        <v>99.999999999488793</v>
      </c>
    </row>
    <row r="27" spans="1:11" ht="33.75" x14ac:dyDescent="0.2">
      <c r="A27" s="12" t="s">
        <v>122</v>
      </c>
      <c r="B27" s="13" t="s">
        <v>123</v>
      </c>
      <c r="C27" s="22">
        <f>C89</f>
        <v>937524971</v>
      </c>
      <c r="D27" s="22">
        <f t="shared" ref="D27:G27" si="16">D89</f>
        <v>467863200</v>
      </c>
      <c r="E27" s="22">
        <f t="shared" si="16"/>
        <v>52200000</v>
      </c>
      <c r="F27" s="22">
        <f t="shared" si="16"/>
        <v>30300000</v>
      </c>
      <c r="G27" s="22">
        <f t="shared" si="16"/>
        <v>30300000</v>
      </c>
      <c r="H27" s="23">
        <f t="shared" si="2"/>
        <v>49.904078768265677</v>
      </c>
      <c r="I27" s="23">
        <f t="shared" si="3"/>
        <v>11.157107462181253</v>
      </c>
      <c r="J27" s="24">
        <f t="shared" si="4"/>
        <v>58.045977011494251</v>
      </c>
      <c r="K27" s="25">
        <f t="shared" si="5"/>
        <v>100</v>
      </c>
    </row>
    <row r="28" spans="1:11" x14ac:dyDescent="0.2">
      <c r="A28" s="12" t="s">
        <v>129</v>
      </c>
      <c r="B28" s="13" t="s">
        <v>130</v>
      </c>
      <c r="C28" s="22">
        <f>C93</f>
        <v>13808260422</v>
      </c>
      <c r="D28" s="22">
        <f t="shared" ref="D28:G28" si="17">D93</f>
        <v>12028602180</v>
      </c>
      <c r="E28" s="22">
        <f t="shared" si="17"/>
        <v>10699033156</v>
      </c>
      <c r="F28" s="22">
        <f t="shared" si="17"/>
        <v>7307891661.3900003</v>
      </c>
      <c r="G28" s="22">
        <f t="shared" si="17"/>
        <v>6987829942.3900003</v>
      </c>
      <c r="H28" s="23">
        <f t="shared" si="2"/>
        <v>87.111640513640936</v>
      </c>
      <c r="I28" s="23">
        <f t="shared" si="3"/>
        <v>88.946604068337393</v>
      </c>
      <c r="J28" s="24">
        <f t="shared" si="4"/>
        <v>68.30422482887387</v>
      </c>
      <c r="K28" s="25">
        <f t="shared" si="5"/>
        <v>95.620327533165394</v>
      </c>
    </row>
    <row r="29" spans="1:11" ht="12.75" customHeight="1" x14ac:dyDescent="0.2">
      <c r="A29" s="28"/>
      <c r="B29" s="29"/>
      <c r="C29" s="30"/>
      <c r="D29" s="30"/>
      <c r="E29" s="30"/>
      <c r="F29" s="30"/>
      <c r="G29" s="30"/>
      <c r="H29" s="31"/>
      <c r="I29" s="31"/>
      <c r="J29" s="32"/>
      <c r="K29" s="33"/>
    </row>
    <row r="30" spans="1:11" ht="21.75" customHeight="1" thickBot="1" x14ac:dyDescent="0.25">
      <c r="A30" s="79" t="s">
        <v>4</v>
      </c>
      <c r="B30" s="80" t="s">
        <v>5</v>
      </c>
      <c r="C30" s="81">
        <f>C31+C46+C52</f>
        <v>94383528714</v>
      </c>
      <c r="D30" s="81">
        <v>83448948944</v>
      </c>
      <c r="E30" s="81">
        <v>76260571902</v>
      </c>
      <c r="F30" s="81">
        <v>75058919624</v>
      </c>
      <c r="G30" s="81">
        <v>75058919624</v>
      </c>
      <c r="H30" s="82">
        <f t="shared" si="2"/>
        <v>88.414737275680949</v>
      </c>
      <c r="I30" s="82">
        <f t="shared" si="3"/>
        <v>91.385898644662504</v>
      </c>
      <c r="J30" s="83">
        <f t="shared" si="4"/>
        <v>98.424281056344284</v>
      </c>
      <c r="K30" s="84">
        <f t="shared" si="5"/>
        <v>100</v>
      </c>
    </row>
    <row r="31" spans="1:11" ht="34.5" customHeight="1" x14ac:dyDescent="0.2">
      <c r="A31" s="74" t="s">
        <v>6</v>
      </c>
      <c r="B31" s="75" t="s">
        <v>7</v>
      </c>
      <c r="C31" s="76">
        <f>C32+C33+C34+C35+C36+C37+C38+C39+C40+C41+C42+C43+C44+C45</f>
        <v>52488003998</v>
      </c>
      <c r="D31" s="76">
        <v>42762816308</v>
      </c>
      <c r="E31" s="76">
        <v>42753816308</v>
      </c>
      <c r="F31" s="76">
        <v>42753816308</v>
      </c>
      <c r="G31" s="76">
        <v>42753816308</v>
      </c>
      <c r="H31" s="77">
        <f t="shared" si="2"/>
        <v>81.471599319397697</v>
      </c>
      <c r="I31" s="77">
        <f t="shared" si="3"/>
        <v>99.978953678038479</v>
      </c>
      <c r="J31" s="85">
        <f t="shared" si="4"/>
        <v>100</v>
      </c>
      <c r="K31" s="86">
        <f t="shared" si="5"/>
        <v>100</v>
      </c>
    </row>
    <row r="32" spans="1:11" ht="23.25" customHeight="1" x14ac:dyDescent="0.2">
      <c r="A32" s="28" t="s">
        <v>8</v>
      </c>
      <c r="B32" s="29" t="s">
        <v>9</v>
      </c>
      <c r="C32" s="50">
        <v>38920879570</v>
      </c>
      <c r="D32" s="50">
        <v>34554071418</v>
      </c>
      <c r="E32" s="50">
        <v>34554071418</v>
      </c>
      <c r="F32" s="50">
        <v>34554071418</v>
      </c>
      <c r="G32" s="50">
        <v>34554071418</v>
      </c>
      <c r="H32" s="31">
        <f t="shared" si="2"/>
        <v>88.780294278431697</v>
      </c>
      <c r="I32" s="31">
        <f t="shared" si="3"/>
        <v>100</v>
      </c>
      <c r="J32" s="32">
        <f t="shared" si="4"/>
        <v>100</v>
      </c>
      <c r="K32" s="33">
        <f t="shared" si="5"/>
        <v>100</v>
      </c>
    </row>
    <row r="33" spans="1:11" ht="21.75" customHeight="1" x14ac:dyDescent="0.2">
      <c r="A33" s="28" t="s">
        <v>10</v>
      </c>
      <c r="B33" s="29" t="s">
        <v>11</v>
      </c>
      <c r="C33" s="50">
        <v>1297857868</v>
      </c>
      <c r="D33" s="50">
        <v>1226497307</v>
      </c>
      <c r="E33" s="50">
        <v>1226497307</v>
      </c>
      <c r="F33" s="50">
        <v>1226497307</v>
      </c>
      <c r="G33" s="50">
        <v>1226497307</v>
      </c>
      <c r="H33" s="31">
        <f t="shared" si="2"/>
        <v>94.50166595592114</v>
      </c>
      <c r="I33" s="31">
        <f t="shared" si="3"/>
        <v>100</v>
      </c>
      <c r="J33" s="32">
        <f t="shared" si="4"/>
        <v>100</v>
      </c>
      <c r="K33" s="33">
        <f t="shared" si="5"/>
        <v>100</v>
      </c>
    </row>
    <row r="34" spans="1:11" ht="12.75" customHeight="1" x14ac:dyDescent="0.2">
      <c r="A34" s="28" t="s">
        <v>12</v>
      </c>
      <c r="B34" s="29" t="s">
        <v>13</v>
      </c>
      <c r="C34" s="50">
        <v>148150000</v>
      </c>
      <c r="D34" s="50">
        <v>52677840</v>
      </c>
      <c r="E34" s="50">
        <v>52677840</v>
      </c>
      <c r="F34" s="50">
        <v>52677840</v>
      </c>
      <c r="G34" s="50">
        <v>52677840</v>
      </c>
      <c r="H34" s="31">
        <f t="shared" si="2"/>
        <v>35.557097536280793</v>
      </c>
      <c r="I34" s="31">
        <f t="shared" si="3"/>
        <v>100</v>
      </c>
      <c r="J34" s="32">
        <f t="shared" si="4"/>
        <v>100</v>
      </c>
      <c r="K34" s="33">
        <f t="shared" si="5"/>
        <v>100</v>
      </c>
    </row>
    <row r="35" spans="1:11" ht="12.75" customHeight="1" x14ac:dyDescent="0.2">
      <c r="A35" s="28" t="s">
        <v>14</v>
      </c>
      <c r="B35" s="29" t="s">
        <v>15</v>
      </c>
      <c r="C35" s="50">
        <v>4400000000</v>
      </c>
      <c r="D35" s="50">
        <v>2394424</v>
      </c>
      <c r="E35" s="50">
        <v>2394424</v>
      </c>
      <c r="F35" s="50">
        <v>2394424</v>
      </c>
      <c r="G35" s="50">
        <v>2394424</v>
      </c>
      <c r="H35" s="31">
        <f t="shared" si="2"/>
        <v>5.4418727272727271E-2</v>
      </c>
      <c r="I35" s="31">
        <f t="shared" si="3"/>
        <v>100</v>
      </c>
      <c r="J35" s="32">
        <f t="shared" si="4"/>
        <v>100</v>
      </c>
      <c r="K35" s="33">
        <f t="shared" si="5"/>
        <v>100</v>
      </c>
    </row>
    <row r="36" spans="1:11" ht="12.75" customHeight="1" x14ac:dyDescent="0.2">
      <c r="A36" s="28" t="s">
        <v>16</v>
      </c>
      <c r="B36" s="29" t="s">
        <v>17</v>
      </c>
      <c r="C36" s="50">
        <v>3200000000</v>
      </c>
      <c r="D36" s="50">
        <v>3197925990</v>
      </c>
      <c r="E36" s="50">
        <v>3197925990</v>
      </c>
      <c r="F36" s="50">
        <v>3197925990</v>
      </c>
      <c r="G36" s="50">
        <v>3197925990</v>
      </c>
      <c r="H36" s="31">
        <f t="shared" si="2"/>
        <v>99.935187187499992</v>
      </c>
      <c r="I36" s="31">
        <f t="shared" si="3"/>
        <v>100</v>
      </c>
      <c r="J36" s="32">
        <f t="shared" si="4"/>
        <v>100</v>
      </c>
      <c r="K36" s="33">
        <f t="shared" si="5"/>
        <v>100</v>
      </c>
    </row>
    <row r="37" spans="1:11" ht="12.75" customHeight="1" x14ac:dyDescent="0.2">
      <c r="A37" s="28" t="s">
        <v>18</v>
      </c>
      <c r="B37" s="29" t="s">
        <v>19</v>
      </c>
      <c r="C37" s="50">
        <v>2142132</v>
      </c>
      <c r="D37" s="50">
        <v>2142132</v>
      </c>
      <c r="E37" s="50">
        <v>2142132</v>
      </c>
      <c r="F37" s="50">
        <v>2142132</v>
      </c>
      <c r="G37" s="50">
        <v>2142132</v>
      </c>
      <c r="H37" s="31">
        <f t="shared" si="2"/>
        <v>100</v>
      </c>
      <c r="I37" s="31">
        <f t="shared" si="3"/>
        <v>100</v>
      </c>
      <c r="J37" s="32">
        <f t="shared" si="4"/>
        <v>100</v>
      </c>
      <c r="K37" s="33">
        <f t="shared" si="5"/>
        <v>100</v>
      </c>
    </row>
    <row r="38" spans="1:11" ht="12.75" customHeight="1" x14ac:dyDescent="0.2">
      <c r="A38" s="28" t="s">
        <v>20</v>
      </c>
      <c r="B38" s="29" t="s">
        <v>21</v>
      </c>
      <c r="C38" s="50">
        <v>60419412</v>
      </c>
      <c r="D38" s="50">
        <v>53518261</v>
      </c>
      <c r="E38" s="50">
        <v>53518261</v>
      </c>
      <c r="F38" s="50">
        <v>53518261</v>
      </c>
      <c r="G38" s="50">
        <v>53518261</v>
      </c>
      <c r="H38" s="31">
        <f t="shared" si="2"/>
        <v>88.577924260500922</v>
      </c>
      <c r="I38" s="31">
        <f t="shared" si="3"/>
        <v>100</v>
      </c>
      <c r="J38" s="32">
        <f t="shared" si="4"/>
        <v>100</v>
      </c>
      <c r="K38" s="33">
        <f t="shared" si="5"/>
        <v>100</v>
      </c>
    </row>
    <row r="39" spans="1:11" ht="12.75" customHeight="1" x14ac:dyDescent="0.2">
      <c r="A39" s="28" t="s">
        <v>22</v>
      </c>
      <c r="B39" s="29" t="s">
        <v>23</v>
      </c>
      <c r="C39" s="50">
        <v>142031316</v>
      </c>
      <c r="D39" s="50">
        <v>142031316</v>
      </c>
      <c r="E39" s="50">
        <v>142031316</v>
      </c>
      <c r="F39" s="50">
        <v>142031316</v>
      </c>
      <c r="G39" s="50">
        <v>142031316</v>
      </c>
      <c r="H39" s="31">
        <f t="shared" si="2"/>
        <v>100</v>
      </c>
      <c r="I39" s="31">
        <f t="shared" si="3"/>
        <v>100</v>
      </c>
      <c r="J39" s="32">
        <f t="shared" si="4"/>
        <v>100</v>
      </c>
      <c r="K39" s="33">
        <f t="shared" si="5"/>
        <v>100</v>
      </c>
    </row>
    <row r="40" spans="1:11" ht="12.75" customHeight="1" x14ac:dyDescent="0.2">
      <c r="A40" s="28" t="s">
        <v>24</v>
      </c>
      <c r="B40" s="29" t="s">
        <v>25</v>
      </c>
      <c r="C40" s="50">
        <v>800738268</v>
      </c>
      <c r="D40" s="50">
        <v>474107412</v>
      </c>
      <c r="E40" s="50">
        <v>474107412</v>
      </c>
      <c r="F40" s="50">
        <v>474107412</v>
      </c>
      <c r="G40" s="50">
        <v>474107412</v>
      </c>
      <c r="H40" s="31">
        <f t="shared" si="2"/>
        <v>59.208786559455405</v>
      </c>
      <c r="I40" s="31">
        <f t="shared" si="3"/>
        <v>100</v>
      </c>
      <c r="J40" s="32">
        <f t="shared" si="4"/>
        <v>100</v>
      </c>
      <c r="K40" s="33">
        <f t="shared" si="5"/>
        <v>100</v>
      </c>
    </row>
    <row r="41" spans="1:11" ht="12.75" customHeight="1" x14ac:dyDescent="0.2">
      <c r="A41" s="28" t="s">
        <v>26</v>
      </c>
      <c r="B41" s="29" t="s">
        <v>27</v>
      </c>
      <c r="C41" s="50">
        <v>2100000000</v>
      </c>
      <c r="D41" s="50">
        <v>1956631771</v>
      </c>
      <c r="E41" s="50">
        <v>1956631771</v>
      </c>
      <c r="F41" s="50">
        <v>1956631771</v>
      </c>
      <c r="G41" s="50">
        <v>1956631771</v>
      </c>
      <c r="H41" s="31">
        <f t="shared" si="2"/>
        <v>93.172941476190474</v>
      </c>
      <c r="I41" s="31">
        <f t="shared" si="3"/>
        <v>100</v>
      </c>
      <c r="J41" s="32">
        <f t="shared" si="4"/>
        <v>100</v>
      </c>
      <c r="K41" s="33">
        <f t="shared" si="5"/>
        <v>100</v>
      </c>
    </row>
    <row r="42" spans="1:11" ht="12.75" customHeight="1" x14ac:dyDescent="0.2">
      <c r="A42" s="28" t="s">
        <v>28</v>
      </c>
      <c r="B42" s="29" t="s">
        <v>29</v>
      </c>
      <c r="C42" s="50">
        <v>565785432</v>
      </c>
      <c r="D42" s="50">
        <v>473650404</v>
      </c>
      <c r="E42" s="50">
        <v>473650404</v>
      </c>
      <c r="F42" s="50">
        <v>473650404</v>
      </c>
      <c r="G42" s="50">
        <v>473650404</v>
      </c>
      <c r="H42" s="31">
        <f t="shared" si="2"/>
        <v>83.715553142768087</v>
      </c>
      <c r="I42" s="31">
        <f t="shared" si="3"/>
        <v>100</v>
      </c>
      <c r="J42" s="32">
        <f t="shared" si="4"/>
        <v>100</v>
      </c>
      <c r="K42" s="33">
        <f t="shared" si="5"/>
        <v>100</v>
      </c>
    </row>
    <row r="43" spans="1:11" ht="24.75" customHeight="1" x14ac:dyDescent="0.2">
      <c r="A43" s="28" t="s">
        <v>30</v>
      </c>
      <c r="B43" s="29" t="s">
        <v>31</v>
      </c>
      <c r="C43" s="50">
        <v>600000000</v>
      </c>
      <c r="D43" s="50">
        <v>523770911</v>
      </c>
      <c r="E43" s="50">
        <v>523770911</v>
      </c>
      <c r="F43" s="50">
        <v>523770911</v>
      </c>
      <c r="G43" s="50">
        <v>523770911</v>
      </c>
      <c r="H43" s="31">
        <f t="shared" si="2"/>
        <v>87.295151833333335</v>
      </c>
      <c r="I43" s="31">
        <f t="shared" si="3"/>
        <v>100</v>
      </c>
      <c r="J43" s="32">
        <f t="shared" si="4"/>
        <v>100</v>
      </c>
      <c r="K43" s="33">
        <f t="shared" si="5"/>
        <v>100</v>
      </c>
    </row>
    <row r="44" spans="1:11" ht="12.75" customHeight="1" x14ac:dyDescent="0.2">
      <c r="A44" s="28" t="s">
        <v>32</v>
      </c>
      <c r="B44" s="29" t="s">
        <v>33</v>
      </c>
      <c r="C44" s="50">
        <v>170000000</v>
      </c>
      <c r="D44" s="50">
        <v>94397122</v>
      </c>
      <c r="E44" s="50">
        <v>94397122</v>
      </c>
      <c r="F44" s="50">
        <v>94397122</v>
      </c>
      <c r="G44" s="50">
        <v>94397122</v>
      </c>
      <c r="H44" s="31">
        <f t="shared" si="2"/>
        <v>55.527718823529412</v>
      </c>
      <c r="I44" s="31">
        <f t="shared" si="3"/>
        <v>100</v>
      </c>
      <c r="J44" s="32">
        <f t="shared" si="4"/>
        <v>100</v>
      </c>
      <c r="K44" s="33">
        <f t="shared" si="5"/>
        <v>100</v>
      </c>
    </row>
    <row r="45" spans="1:11" ht="12.75" customHeight="1" x14ac:dyDescent="0.2">
      <c r="A45" s="28" t="s">
        <v>34</v>
      </c>
      <c r="B45" s="29" t="s">
        <v>35</v>
      </c>
      <c r="C45" s="50">
        <v>80000000</v>
      </c>
      <c r="D45" s="50">
        <v>9000000</v>
      </c>
      <c r="E45" s="50">
        <v>0</v>
      </c>
      <c r="F45" s="50">
        <v>0</v>
      </c>
      <c r="G45" s="50">
        <v>0</v>
      </c>
      <c r="H45" s="31">
        <f t="shared" si="2"/>
        <v>11.25</v>
      </c>
      <c r="I45" s="31">
        <f t="shared" si="3"/>
        <v>0</v>
      </c>
      <c r="J45" s="31">
        <v>0</v>
      </c>
      <c r="K45" s="51">
        <v>0</v>
      </c>
    </row>
    <row r="46" spans="1:11" ht="26.25" customHeight="1" x14ac:dyDescent="0.2">
      <c r="A46" s="52" t="s">
        <v>36</v>
      </c>
      <c r="B46" s="53" t="s">
        <v>37</v>
      </c>
      <c r="C46" s="54">
        <f>C47+C48+C49+C50+C51</f>
        <v>13896048219</v>
      </c>
      <c r="D46" s="54">
        <v>13896048219</v>
      </c>
      <c r="E46" s="54">
        <v>12461695166</v>
      </c>
      <c r="F46" s="54">
        <v>11477752688</v>
      </c>
      <c r="G46" s="54">
        <v>11477752688</v>
      </c>
      <c r="H46" s="55">
        <f t="shared" si="2"/>
        <v>100</v>
      </c>
      <c r="I46" s="55">
        <f t="shared" si="3"/>
        <v>89.677978728953917</v>
      </c>
      <c r="J46" s="56">
        <f t="shared" si="4"/>
        <v>92.104264589262712</v>
      </c>
      <c r="K46" s="57">
        <f t="shared" si="5"/>
        <v>100</v>
      </c>
    </row>
    <row r="47" spans="1:11" ht="12.75" customHeight="1" x14ac:dyDescent="0.2">
      <c r="A47" s="28" t="s">
        <v>38</v>
      </c>
      <c r="B47" s="29" t="s">
        <v>39</v>
      </c>
      <c r="C47" s="50">
        <v>3300000000</v>
      </c>
      <c r="D47" s="50">
        <v>3300000000</v>
      </c>
      <c r="E47" s="50">
        <v>3135804063</v>
      </c>
      <c r="F47" s="50">
        <v>2839957213</v>
      </c>
      <c r="G47" s="50">
        <v>2839957213</v>
      </c>
      <c r="H47" s="31">
        <f t="shared" si="2"/>
        <v>100</v>
      </c>
      <c r="I47" s="31">
        <f t="shared" si="3"/>
        <v>95.024365545454543</v>
      </c>
      <c r="J47" s="32">
        <f t="shared" si="4"/>
        <v>90.565518633936406</v>
      </c>
      <c r="K47" s="33">
        <f t="shared" si="5"/>
        <v>100</v>
      </c>
    </row>
    <row r="48" spans="1:11" ht="12.75" customHeight="1" x14ac:dyDescent="0.2">
      <c r="A48" s="28" t="s">
        <v>40</v>
      </c>
      <c r="B48" s="29" t="s">
        <v>41</v>
      </c>
      <c r="C48" s="50">
        <v>4500000000</v>
      </c>
      <c r="D48" s="50">
        <v>4500000000</v>
      </c>
      <c r="E48" s="50">
        <v>3623840736</v>
      </c>
      <c r="F48" s="50">
        <v>3202197236</v>
      </c>
      <c r="G48" s="50">
        <v>3202197236</v>
      </c>
      <c r="H48" s="31">
        <f t="shared" si="2"/>
        <v>100</v>
      </c>
      <c r="I48" s="31">
        <f t="shared" si="3"/>
        <v>80.529794133333326</v>
      </c>
      <c r="J48" s="32">
        <f t="shared" si="4"/>
        <v>88.364734249733871</v>
      </c>
      <c r="K48" s="33">
        <f t="shared" si="5"/>
        <v>100</v>
      </c>
    </row>
    <row r="49" spans="1:11" ht="12.75" customHeight="1" x14ac:dyDescent="0.2">
      <c r="A49" s="28" t="s">
        <v>42</v>
      </c>
      <c r="B49" s="29" t="s">
        <v>43</v>
      </c>
      <c r="C49" s="50">
        <v>1270000000</v>
      </c>
      <c r="D49" s="50">
        <v>1270000000</v>
      </c>
      <c r="E49" s="50">
        <v>1077385200</v>
      </c>
      <c r="F49" s="50">
        <v>973118400</v>
      </c>
      <c r="G49" s="50">
        <v>973118400</v>
      </c>
      <c r="H49" s="31">
        <f t="shared" si="2"/>
        <v>100</v>
      </c>
      <c r="I49" s="31">
        <f t="shared" si="3"/>
        <v>84.833480314960624</v>
      </c>
      <c r="J49" s="32">
        <f t="shared" si="4"/>
        <v>90.322235724047445</v>
      </c>
      <c r="K49" s="33">
        <f t="shared" si="5"/>
        <v>100</v>
      </c>
    </row>
    <row r="50" spans="1:11" ht="24" customHeight="1" x14ac:dyDescent="0.2">
      <c r="A50" s="28" t="s">
        <v>44</v>
      </c>
      <c r="B50" s="29" t="s">
        <v>45</v>
      </c>
      <c r="C50" s="50">
        <v>426048219</v>
      </c>
      <c r="D50" s="50">
        <v>426048219</v>
      </c>
      <c r="E50" s="50">
        <v>399461400</v>
      </c>
      <c r="F50" s="50">
        <v>360762700</v>
      </c>
      <c r="G50" s="50">
        <v>360762700</v>
      </c>
      <c r="H50" s="31">
        <f t="shared" si="2"/>
        <v>100</v>
      </c>
      <c r="I50" s="31">
        <f t="shared" si="3"/>
        <v>93.759669019998881</v>
      </c>
      <c r="J50" s="32">
        <f t="shared" si="4"/>
        <v>90.312280485673952</v>
      </c>
      <c r="K50" s="33">
        <f t="shared" si="5"/>
        <v>100</v>
      </c>
    </row>
    <row r="51" spans="1:11" ht="12.75" customHeight="1" x14ac:dyDescent="0.2">
      <c r="A51" s="28" t="s">
        <v>46</v>
      </c>
      <c r="B51" s="29" t="s">
        <v>47</v>
      </c>
      <c r="C51" s="50">
        <v>4400000000</v>
      </c>
      <c r="D51" s="50">
        <v>4400000000</v>
      </c>
      <c r="E51" s="50">
        <v>4225203767</v>
      </c>
      <c r="F51" s="50">
        <v>4101717139</v>
      </c>
      <c r="G51" s="50">
        <v>4101717139</v>
      </c>
      <c r="H51" s="31">
        <f t="shared" si="2"/>
        <v>100</v>
      </c>
      <c r="I51" s="31">
        <f t="shared" si="3"/>
        <v>96.027358340909089</v>
      </c>
      <c r="J51" s="32">
        <f t="shared" si="4"/>
        <v>97.077380528615819</v>
      </c>
      <c r="K51" s="33">
        <f t="shared" si="5"/>
        <v>100</v>
      </c>
    </row>
    <row r="52" spans="1:11" ht="21.75" customHeight="1" x14ac:dyDescent="0.2">
      <c r="A52" s="52" t="s">
        <v>48</v>
      </c>
      <c r="B52" s="53" t="s">
        <v>49</v>
      </c>
      <c r="C52" s="54">
        <f>C53+C54+C55+C56+C57+C58+C59</f>
        <v>27999476497</v>
      </c>
      <c r="D52" s="54">
        <v>26790084417</v>
      </c>
      <c r="E52" s="54">
        <v>21045060428</v>
      </c>
      <c r="F52" s="54">
        <v>20827350628</v>
      </c>
      <c r="G52" s="54">
        <v>20827350628</v>
      </c>
      <c r="H52" s="55">
        <f t="shared" si="2"/>
        <v>95.68066181476793</v>
      </c>
      <c r="I52" s="55">
        <f t="shared" si="3"/>
        <v>78.555409159687386</v>
      </c>
      <c r="J52" s="56">
        <f t="shared" si="4"/>
        <v>98.965506415413557</v>
      </c>
      <c r="K52" s="57">
        <f t="shared" si="5"/>
        <v>100</v>
      </c>
    </row>
    <row r="53" spans="1:11" ht="23.25" customHeight="1" x14ac:dyDescent="0.2">
      <c r="A53" s="28" t="s">
        <v>50</v>
      </c>
      <c r="B53" s="29" t="s">
        <v>51</v>
      </c>
      <c r="C53" s="50">
        <v>6838467199</v>
      </c>
      <c r="D53" s="50">
        <v>6838467199</v>
      </c>
      <c r="E53" s="50">
        <v>4821429201</v>
      </c>
      <c r="F53" s="50">
        <v>4821429201</v>
      </c>
      <c r="G53" s="50">
        <v>4821429201</v>
      </c>
      <c r="H53" s="31">
        <f t="shared" si="2"/>
        <v>100</v>
      </c>
      <c r="I53" s="31">
        <f t="shared" si="3"/>
        <v>70.504530630856067</v>
      </c>
      <c r="J53" s="32">
        <f t="shared" si="4"/>
        <v>100</v>
      </c>
      <c r="K53" s="33">
        <f t="shared" si="5"/>
        <v>100</v>
      </c>
    </row>
    <row r="54" spans="1:11" ht="12.75" customHeight="1" x14ac:dyDescent="0.2">
      <c r="A54" s="28" t="s">
        <v>52</v>
      </c>
      <c r="B54" s="29" t="s">
        <v>53</v>
      </c>
      <c r="C54" s="50">
        <v>1201347970</v>
      </c>
      <c r="D54" s="50">
        <v>1201347970</v>
      </c>
      <c r="E54" s="50">
        <v>873211224</v>
      </c>
      <c r="F54" s="50">
        <v>873211224</v>
      </c>
      <c r="G54" s="50">
        <v>873211224</v>
      </c>
      <c r="H54" s="31">
        <f t="shared" si="2"/>
        <v>100</v>
      </c>
      <c r="I54" s="31">
        <f t="shared" si="3"/>
        <v>72.685953262983418</v>
      </c>
      <c r="J54" s="32">
        <f t="shared" si="4"/>
        <v>100</v>
      </c>
      <c r="K54" s="33">
        <f t="shared" si="5"/>
        <v>100</v>
      </c>
    </row>
    <row r="55" spans="1:11" ht="12.75" customHeight="1" x14ac:dyDescent="0.2">
      <c r="A55" s="28" t="s">
        <v>54</v>
      </c>
      <c r="B55" s="29" t="s">
        <v>55</v>
      </c>
      <c r="C55" s="50">
        <v>18967661328</v>
      </c>
      <c r="D55" s="50">
        <v>18000000000</v>
      </c>
      <c r="E55" s="50">
        <v>14682830559</v>
      </c>
      <c r="F55" s="50">
        <v>14682830559</v>
      </c>
      <c r="G55" s="50">
        <v>14682830559</v>
      </c>
      <c r="H55" s="31">
        <f t="shared" si="2"/>
        <v>94.898362474600177</v>
      </c>
      <c r="I55" s="31">
        <f t="shared" si="3"/>
        <v>81.57128088333333</v>
      </c>
      <c r="J55" s="32">
        <f t="shared" si="4"/>
        <v>100</v>
      </c>
      <c r="K55" s="33">
        <f t="shared" si="5"/>
        <v>100</v>
      </c>
    </row>
    <row r="56" spans="1:11" ht="12.75" customHeight="1" x14ac:dyDescent="0.2">
      <c r="A56" s="28" t="s">
        <v>56</v>
      </c>
      <c r="B56" s="29" t="s">
        <v>57</v>
      </c>
      <c r="C56" s="50">
        <v>132000000</v>
      </c>
      <c r="D56" s="50">
        <v>70000000</v>
      </c>
      <c r="E56" s="50">
        <v>43758211</v>
      </c>
      <c r="F56" s="50">
        <v>43648411</v>
      </c>
      <c r="G56" s="50">
        <v>43648411</v>
      </c>
      <c r="H56" s="31">
        <f t="shared" si="2"/>
        <v>53.030303030303031</v>
      </c>
      <c r="I56" s="31">
        <f t="shared" si="3"/>
        <v>62.51173</v>
      </c>
      <c r="J56" s="32">
        <f t="shared" si="4"/>
        <v>99.749075664907778</v>
      </c>
      <c r="K56" s="33">
        <f t="shared" si="5"/>
        <v>100</v>
      </c>
    </row>
    <row r="57" spans="1:11" ht="12.75" customHeight="1" thickBot="1" x14ac:dyDescent="0.25">
      <c r="A57" s="64" t="s">
        <v>58</v>
      </c>
      <c r="B57" s="65" t="s">
        <v>59</v>
      </c>
      <c r="C57" s="66">
        <v>120000000</v>
      </c>
      <c r="D57" s="66">
        <v>70000000</v>
      </c>
      <c r="E57" s="66">
        <v>57505985</v>
      </c>
      <c r="F57" s="66">
        <v>57505985</v>
      </c>
      <c r="G57" s="66">
        <v>57505985</v>
      </c>
      <c r="H57" s="67">
        <f t="shared" si="2"/>
        <v>58.333333333333336</v>
      </c>
      <c r="I57" s="67">
        <f t="shared" si="3"/>
        <v>82.151407142857153</v>
      </c>
      <c r="J57" s="68">
        <f t="shared" si="4"/>
        <v>100</v>
      </c>
      <c r="K57" s="69">
        <f t="shared" si="5"/>
        <v>100</v>
      </c>
    </row>
    <row r="58" spans="1:11" ht="12.75" customHeight="1" x14ac:dyDescent="0.2">
      <c r="A58" s="18" t="s">
        <v>60</v>
      </c>
      <c r="B58" s="46" t="s">
        <v>61</v>
      </c>
      <c r="C58" s="20">
        <v>60000000</v>
      </c>
      <c r="D58" s="20">
        <v>25000000</v>
      </c>
      <c r="E58" s="20">
        <v>9000000</v>
      </c>
      <c r="F58" s="20">
        <v>9000000</v>
      </c>
      <c r="G58" s="20">
        <v>9000000</v>
      </c>
      <c r="H58" s="47">
        <f t="shared" si="2"/>
        <v>41.666666666666671</v>
      </c>
      <c r="I58" s="47">
        <f t="shared" si="3"/>
        <v>36</v>
      </c>
      <c r="J58" s="48">
        <f t="shared" si="4"/>
        <v>100</v>
      </c>
      <c r="K58" s="49">
        <f t="shared" si="5"/>
        <v>100</v>
      </c>
    </row>
    <row r="59" spans="1:11" ht="12.75" customHeight="1" x14ac:dyDescent="0.2">
      <c r="A59" s="28" t="s">
        <v>62</v>
      </c>
      <c r="B59" s="29" t="s">
        <v>63</v>
      </c>
      <c r="C59" s="50">
        <v>680000000</v>
      </c>
      <c r="D59" s="50">
        <v>585269248</v>
      </c>
      <c r="E59" s="50">
        <v>557325248</v>
      </c>
      <c r="F59" s="50">
        <v>339725248</v>
      </c>
      <c r="G59" s="50">
        <v>339725248</v>
      </c>
      <c r="H59" s="31">
        <f t="shared" si="2"/>
        <v>86.06900705882353</v>
      </c>
      <c r="I59" s="31">
        <f t="shared" si="3"/>
        <v>95.225445366300875</v>
      </c>
      <c r="J59" s="32">
        <f t="shared" si="4"/>
        <v>60.956371386210726</v>
      </c>
      <c r="K59" s="33">
        <f t="shared" si="5"/>
        <v>100</v>
      </c>
    </row>
    <row r="60" spans="1:11" ht="12.75" customHeight="1" x14ac:dyDescent="0.2">
      <c r="A60" s="34" t="s">
        <v>64</v>
      </c>
      <c r="B60" s="35" t="s">
        <v>65</v>
      </c>
      <c r="C60" s="36">
        <f>C61+C63+C69+C71</f>
        <v>8230914612</v>
      </c>
      <c r="D60" s="36">
        <v>5833310595</v>
      </c>
      <c r="E60" s="36">
        <v>4492794517</v>
      </c>
      <c r="F60" s="36">
        <v>4071243947.6399999</v>
      </c>
      <c r="G60" s="36">
        <v>4062867203.6399999</v>
      </c>
      <c r="H60" s="37">
        <f t="shared" si="2"/>
        <v>70.87074608325436</v>
      </c>
      <c r="I60" s="37">
        <f t="shared" si="3"/>
        <v>77.019634799679309</v>
      </c>
      <c r="J60" s="38">
        <f t="shared" si="4"/>
        <v>90.617185634354698</v>
      </c>
      <c r="K60" s="39">
        <f t="shared" si="5"/>
        <v>99.79424608036922</v>
      </c>
    </row>
    <row r="61" spans="1:11" ht="12.75" customHeight="1" x14ac:dyDescent="0.2">
      <c r="A61" s="52" t="s">
        <v>66</v>
      </c>
      <c r="B61" s="53" t="s">
        <v>67</v>
      </c>
      <c r="C61" s="54">
        <f>C62</f>
        <v>1085000000</v>
      </c>
      <c r="D61" s="54">
        <v>855092226</v>
      </c>
      <c r="E61" s="54">
        <v>510881153</v>
      </c>
      <c r="F61" s="54">
        <v>341159639.24000001</v>
      </c>
      <c r="G61" s="54">
        <v>334059639.24000001</v>
      </c>
      <c r="H61" s="55">
        <f t="shared" si="2"/>
        <v>78.810343410138245</v>
      </c>
      <c r="I61" s="55">
        <f t="shared" si="3"/>
        <v>59.745737063922277</v>
      </c>
      <c r="J61" s="56">
        <f t="shared" si="4"/>
        <v>66.778669997246894</v>
      </c>
      <c r="K61" s="57">
        <f t="shared" si="5"/>
        <v>97.918862847956859</v>
      </c>
    </row>
    <row r="62" spans="1:11" ht="12.75" customHeight="1" x14ac:dyDescent="0.2">
      <c r="A62" s="28" t="s">
        <v>68</v>
      </c>
      <c r="B62" s="29" t="s">
        <v>69</v>
      </c>
      <c r="C62" s="50">
        <v>1085000000</v>
      </c>
      <c r="D62" s="50">
        <v>855092226</v>
      </c>
      <c r="E62" s="50">
        <v>510881153</v>
      </c>
      <c r="F62" s="50">
        <v>341159639.24000001</v>
      </c>
      <c r="G62" s="50">
        <v>334059639.24000001</v>
      </c>
      <c r="H62" s="31">
        <f t="shared" si="2"/>
        <v>78.810343410138245</v>
      </c>
      <c r="I62" s="31">
        <f t="shared" si="3"/>
        <v>59.745737063922277</v>
      </c>
      <c r="J62" s="32">
        <f t="shared" si="4"/>
        <v>66.778669997246894</v>
      </c>
      <c r="K62" s="33">
        <f t="shared" si="5"/>
        <v>97.918862847956859</v>
      </c>
    </row>
    <row r="63" spans="1:11" ht="21" customHeight="1" x14ac:dyDescent="0.2">
      <c r="A63" s="52" t="s">
        <v>70</v>
      </c>
      <c r="B63" s="53" t="s">
        <v>71</v>
      </c>
      <c r="C63" s="54">
        <f>C64+C65+C66+C67+C68</f>
        <v>5253608131</v>
      </c>
      <c r="D63" s="54">
        <v>3609312156</v>
      </c>
      <c r="E63" s="54">
        <v>2825276985</v>
      </c>
      <c r="F63" s="54">
        <v>2703228725</v>
      </c>
      <c r="G63" s="54">
        <v>2701951981</v>
      </c>
      <c r="H63" s="55">
        <f t="shared" si="2"/>
        <v>68.701586909432933</v>
      </c>
      <c r="I63" s="55">
        <f t="shared" si="3"/>
        <v>78.277435225527782</v>
      </c>
      <c r="J63" s="56">
        <f t="shared" si="4"/>
        <v>95.680131164201583</v>
      </c>
      <c r="K63" s="57">
        <f t="shared" si="5"/>
        <v>99.952769664357575</v>
      </c>
    </row>
    <row r="64" spans="1:11" ht="12.75" customHeight="1" x14ac:dyDescent="0.2">
      <c r="A64" s="28" t="s">
        <v>72</v>
      </c>
      <c r="B64" s="29" t="s">
        <v>73</v>
      </c>
      <c r="C64" s="50">
        <v>3150000000</v>
      </c>
      <c r="D64" s="50">
        <v>2835707898</v>
      </c>
      <c r="E64" s="50">
        <v>2055157662</v>
      </c>
      <c r="F64" s="50">
        <v>2055157652</v>
      </c>
      <c r="G64" s="50">
        <v>2055157652</v>
      </c>
      <c r="H64" s="31">
        <f t="shared" si="2"/>
        <v>90.022472952380951</v>
      </c>
      <c r="I64" s="31">
        <f t="shared" si="3"/>
        <v>72.474236977986507</v>
      </c>
      <c r="J64" s="32">
        <f t="shared" si="4"/>
        <v>99.999999513419326</v>
      </c>
      <c r="K64" s="33">
        <f t="shared" si="5"/>
        <v>100</v>
      </c>
    </row>
    <row r="65" spans="1:11" ht="23.25" customHeight="1" x14ac:dyDescent="0.2">
      <c r="A65" s="28" t="s">
        <v>74</v>
      </c>
      <c r="B65" s="29" t="s">
        <v>75</v>
      </c>
      <c r="C65" s="50">
        <v>1300000000</v>
      </c>
      <c r="D65" s="50">
        <v>22964000</v>
      </c>
      <c r="E65" s="50">
        <v>22964000</v>
      </c>
      <c r="F65" s="50">
        <v>11540000</v>
      </c>
      <c r="G65" s="50">
        <v>11540000</v>
      </c>
      <c r="H65" s="31">
        <f t="shared" si="2"/>
        <v>1.7664615384615385</v>
      </c>
      <c r="I65" s="31">
        <f t="shared" si="3"/>
        <v>100</v>
      </c>
      <c r="J65" s="32">
        <f t="shared" si="4"/>
        <v>50.252569238808576</v>
      </c>
      <c r="K65" s="33">
        <f t="shared" si="5"/>
        <v>100</v>
      </c>
    </row>
    <row r="66" spans="1:11" ht="12.75" customHeight="1" x14ac:dyDescent="0.2">
      <c r="A66" s="28" t="s">
        <v>76</v>
      </c>
      <c r="B66" s="29" t="s">
        <v>77</v>
      </c>
      <c r="C66" s="50">
        <v>30000000</v>
      </c>
      <c r="D66" s="50">
        <v>30000000</v>
      </c>
      <c r="E66" s="50">
        <v>30000000</v>
      </c>
      <c r="F66" s="50">
        <v>6102000</v>
      </c>
      <c r="G66" s="50">
        <v>6102000</v>
      </c>
      <c r="H66" s="31">
        <f t="shared" si="2"/>
        <v>100</v>
      </c>
      <c r="I66" s="31">
        <f t="shared" si="3"/>
        <v>100</v>
      </c>
      <c r="J66" s="32">
        <f t="shared" si="4"/>
        <v>20.34</v>
      </c>
      <c r="K66" s="33">
        <f t="shared" si="5"/>
        <v>100</v>
      </c>
    </row>
    <row r="67" spans="1:11" ht="23.25" customHeight="1" x14ac:dyDescent="0.2">
      <c r="A67" s="28" t="s">
        <v>78</v>
      </c>
      <c r="B67" s="29" t="s">
        <v>79</v>
      </c>
      <c r="C67" s="50">
        <v>200000000</v>
      </c>
      <c r="D67" s="50">
        <v>147032127</v>
      </c>
      <c r="E67" s="50">
        <v>143547192</v>
      </c>
      <c r="F67" s="50">
        <v>63547192</v>
      </c>
      <c r="G67" s="50">
        <v>62270448</v>
      </c>
      <c r="H67" s="31">
        <f t="shared" si="2"/>
        <v>73.516063500000001</v>
      </c>
      <c r="I67" s="31">
        <f t="shared" si="3"/>
        <v>97.6298139249526</v>
      </c>
      <c r="J67" s="32">
        <f t="shared" si="4"/>
        <v>44.269198940512887</v>
      </c>
      <c r="K67" s="33">
        <f t="shared" si="5"/>
        <v>97.990872673020704</v>
      </c>
    </row>
    <row r="68" spans="1:11" ht="12.75" customHeight="1" x14ac:dyDescent="0.2">
      <c r="A68" s="28" t="s">
        <v>80</v>
      </c>
      <c r="B68" s="29" t="s">
        <v>81</v>
      </c>
      <c r="C68" s="50">
        <v>573608131</v>
      </c>
      <c r="D68" s="50">
        <v>573608131</v>
      </c>
      <c r="E68" s="50">
        <v>573608131</v>
      </c>
      <c r="F68" s="50">
        <v>566881881</v>
      </c>
      <c r="G68" s="50">
        <v>566881881</v>
      </c>
      <c r="H68" s="31">
        <f t="shared" si="2"/>
        <v>100</v>
      </c>
      <c r="I68" s="31">
        <f t="shared" si="3"/>
        <v>100</v>
      </c>
      <c r="J68" s="32">
        <f t="shared" si="4"/>
        <v>98.827378895715128</v>
      </c>
      <c r="K68" s="33">
        <f t="shared" si="5"/>
        <v>100</v>
      </c>
    </row>
    <row r="69" spans="1:11" ht="21.75" customHeight="1" x14ac:dyDescent="0.2">
      <c r="A69" s="52" t="s">
        <v>82</v>
      </c>
      <c r="B69" s="53" t="s">
        <v>83</v>
      </c>
      <c r="C69" s="54">
        <f>C70</f>
        <v>1300000000</v>
      </c>
      <c r="D69" s="54">
        <v>776599732</v>
      </c>
      <c r="E69" s="54">
        <v>715932514</v>
      </c>
      <c r="F69" s="54">
        <v>605259457.22000003</v>
      </c>
      <c r="G69" s="54">
        <v>605259457.22000003</v>
      </c>
      <c r="H69" s="55">
        <f t="shared" si="2"/>
        <v>59.738440923076922</v>
      </c>
      <c r="I69" s="55">
        <f t="shared" si="3"/>
        <v>92.188096969366455</v>
      </c>
      <c r="J69" s="56">
        <f t="shared" si="4"/>
        <v>84.541412128126922</v>
      </c>
      <c r="K69" s="57">
        <f t="shared" si="5"/>
        <v>100</v>
      </c>
    </row>
    <row r="70" spans="1:11" ht="12.75" customHeight="1" x14ac:dyDescent="0.2">
      <c r="A70" s="58" t="s">
        <v>84</v>
      </c>
      <c r="B70" s="59" t="s">
        <v>85</v>
      </c>
      <c r="C70" s="60">
        <v>1300000000</v>
      </c>
      <c r="D70" s="60">
        <v>776599732</v>
      </c>
      <c r="E70" s="60">
        <v>715932514</v>
      </c>
      <c r="F70" s="60">
        <v>605259457.22000003</v>
      </c>
      <c r="G70" s="60">
        <v>605259457.22000003</v>
      </c>
      <c r="H70" s="61">
        <f t="shared" si="2"/>
        <v>59.738440923076922</v>
      </c>
      <c r="I70" s="61">
        <f t="shared" si="3"/>
        <v>92.188096969366455</v>
      </c>
      <c r="J70" s="62">
        <f t="shared" si="4"/>
        <v>84.541412128126922</v>
      </c>
      <c r="K70" s="63">
        <f t="shared" si="5"/>
        <v>100</v>
      </c>
    </row>
    <row r="71" spans="1:11" ht="20.25" customHeight="1" x14ac:dyDescent="0.2">
      <c r="A71" s="52" t="s">
        <v>86</v>
      </c>
      <c r="B71" s="53" t="s">
        <v>87</v>
      </c>
      <c r="C71" s="54">
        <f>C72</f>
        <v>592306481</v>
      </c>
      <c r="D71" s="54">
        <v>592306481</v>
      </c>
      <c r="E71" s="54">
        <v>440703865</v>
      </c>
      <c r="F71" s="54">
        <v>421596126.18000001</v>
      </c>
      <c r="G71" s="54">
        <v>421596126.18000001</v>
      </c>
      <c r="H71" s="55">
        <f t="shared" si="2"/>
        <v>100</v>
      </c>
      <c r="I71" s="55">
        <f t="shared" si="3"/>
        <v>74.40470079880825</v>
      </c>
      <c r="J71" s="56">
        <f t="shared" si="4"/>
        <v>95.66426792739837</v>
      </c>
      <c r="K71" s="57">
        <f t="shared" si="5"/>
        <v>100</v>
      </c>
    </row>
    <row r="72" spans="1:11" ht="12.75" customHeight="1" x14ac:dyDescent="0.2">
      <c r="A72" s="28" t="s">
        <v>88</v>
      </c>
      <c r="B72" s="29" t="s">
        <v>89</v>
      </c>
      <c r="C72" s="50">
        <v>592306481</v>
      </c>
      <c r="D72" s="50">
        <v>592306481</v>
      </c>
      <c r="E72" s="50">
        <v>440703865</v>
      </c>
      <c r="F72" s="50">
        <v>421596126.18000001</v>
      </c>
      <c r="G72" s="50">
        <v>421596126.18000001</v>
      </c>
      <c r="H72" s="31">
        <f t="shared" si="2"/>
        <v>100</v>
      </c>
      <c r="I72" s="31">
        <f t="shared" si="3"/>
        <v>74.40470079880825</v>
      </c>
      <c r="J72" s="32">
        <f t="shared" si="4"/>
        <v>95.66426792739837</v>
      </c>
      <c r="K72" s="33">
        <f t="shared" si="5"/>
        <v>100</v>
      </c>
    </row>
    <row r="73" spans="1:11" ht="21.75" customHeight="1" x14ac:dyDescent="0.2">
      <c r="A73" s="34" t="s">
        <v>90</v>
      </c>
      <c r="B73" s="35" t="s">
        <v>91</v>
      </c>
      <c r="C73" s="36">
        <f>C74+C77</f>
        <v>929316680</v>
      </c>
      <c r="D73" s="36">
        <v>741985385</v>
      </c>
      <c r="E73" s="36">
        <v>639062167</v>
      </c>
      <c r="F73" s="36">
        <v>638161860.25999999</v>
      </c>
      <c r="G73" s="36">
        <v>638161860.25999999</v>
      </c>
      <c r="H73" s="37">
        <f t="shared" si="2"/>
        <v>79.842038883881855</v>
      </c>
      <c r="I73" s="37">
        <f t="shared" si="3"/>
        <v>86.128673140913676</v>
      </c>
      <c r="J73" s="38">
        <f t="shared" si="4"/>
        <v>99.85912063231244</v>
      </c>
      <c r="K73" s="39">
        <f t="shared" si="5"/>
        <v>100</v>
      </c>
    </row>
    <row r="74" spans="1:11" ht="12.75" customHeight="1" x14ac:dyDescent="0.2">
      <c r="A74" s="34" t="s">
        <v>92</v>
      </c>
      <c r="B74" s="35" t="s">
        <v>93</v>
      </c>
      <c r="C74" s="36">
        <f>C75</f>
        <v>634459387</v>
      </c>
      <c r="D74" s="36">
        <v>634459387</v>
      </c>
      <c r="E74" s="36">
        <v>634459387</v>
      </c>
      <c r="F74" s="36">
        <v>634459387</v>
      </c>
      <c r="G74" s="36">
        <v>634459387</v>
      </c>
      <c r="H74" s="37">
        <f t="shared" si="2"/>
        <v>100</v>
      </c>
      <c r="I74" s="37">
        <f t="shared" si="3"/>
        <v>100</v>
      </c>
      <c r="J74" s="38">
        <f t="shared" si="4"/>
        <v>100</v>
      </c>
      <c r="K74" s="39">
        <f t="shared" si="5"/>
        <v>100</v>
      </c>
    </row>
    <row r="75" spans="1:11" ht="21.75" customHeight="1" x14ac:dyDescent="0.2">
      <c r="A75" s="52" t="s">
        <v>94</v>
      </c>
      <c r="B75" s="53" t="s">
        <v>95</v>
      </c>
      <c r="C75" s="54">
        <f>C76</f>
        <v>634459387</v>
      </c>
      <c r="D75" s="54">
        <v>634459387</v>
      </c>
      <c r="E75" s="54">
        <v>634459387</v>
      </c>
      <c r="F75" s="54">
        <v>634459387</v>
      </c>
      <c r="G75" s="54">
        <v>634459387</v>
      </c>
      <c r="H75" s="55">
        <f t="shared" si="2"/>
        <v>100</v>
      </c>
      <c r="I75" s="55">
        <f t="shared" si="3"/>
        <v>100</v>
      </c>
      <c r="J75" s="56">
        <f t="shared" si="4"/>
        <v>100</v>
      </c>
      <c r="K75" s="57">
        <f t="shared" si="5"/>
        <v>100</v>
      </c>
    </row>
    <row r="76" spans="1:11" ht="20.25" customHeight="1" x14ac:dyDescent="0.2">
      <c r="A76" s="28" t="s">
        <v>96</v>
      </c>
      <c r="B76" s="29" t="s">
        <v>97</v>
      </c>
      <c r="C76" s="50">
        <v>634459387</v>
      </c>
      <c r="D76" s="50">
        <v>634459387</v>
      </c>
      <c r="E76" s="50">
        <v>634459387</v>
      </c>
      <c r="F76" s="50">
        <v>634459387</v>
      </c>
      <c r="G76" s="50">
        <v>634459387</v>
      </c>
      <c r="H76" s="31">
        <f t="shared" ref="H76:H139" si="18">D76/C76*100</f>
        <v>100</v>
      </c>
      <c r="I76" s="31">
        <f t="shared" ref="I76:I139" si="19">E76/D76*100</f>
        <v>100</v>
      </c>
      <c r="J76" s="32">
        <f t="shared" ref="J76:J139" si="20">F76/E76*100</f>
        <v>100</v>
      </c>
      <c r="K76" s="33">
        <f t="shared" ref="K76:K139" si="21">G76/F76*100</f>
        <v>100</v>
      </c>
    </row>
    <row r="77" spans="1:11" ht="21" customHeight="1" x14ac:dyDescent="0.2">
      <c r="A77" s="34" t="s">
        <v>98</v>
      </c>
      <c r="B77" s="35" t="s">
        <v>99</v>
      </c>
      <c r="C77" s="36">
        <f>C78+C81</f>
        <v>294857293</v>
      </c>
      <c r="D77" s="36">
        <v>107525998</v>
      </c>
      <c r="E77" s="36">
        <v>4602780</v>
      </c>
      <c r="F77" s="36">
        <v>3702473.26</v>
      </c>
      <c r="G77" s="36">
        <v>3702473.26</v>
      </c>
      <c r="H77" s="37">
        <f t="shared" si="18"/>
        <v>36.467131915234667</v>
      </c>
      <c r="I77" s="37">
        <f t="shared" si="19"/>
        <v>4.2806205807083044</v>
      </c>
      <c r="J77" s="38">
        <f t="shared" si="20"/>
        <v>80.439935430326884</v>
      </c>
      <c r="K77" s="39">
        <f t="shared" si="21"/>
        <v>100</v>
      </c>
    </row>
    <row r="78" spans="1:11" ht="21" customHeight="1" x14ac:dyDescent="0.2">
      <c r="A78" s="52" t="s">
        <v>100</v>
      </c>
      <c r="B78" s="53" t="s">
        <v>101</v>
      </c>
      <c r="C78" s="54">
        <f>C79+C80</f>
        <v>177871975</v>
      </c>
      <c r="D78" s="54">
        <v>1290680</v>
      </c>
      <c r="E78" s="54">
        <v>1290680</v>
      </c>
      <c r="F78" s="54">
        <v>390373.26</v>
      </c>
      <c r="G78" s="54">
        <v>390373.26</v>
      </c>
      <c r="H78" s="55">
        <f t="shared" si="18"/>
        <v>0.72562302183916261</v>
      </c>
      <c r="I78" s="55">
        <f t="shared" si="19"/>
        <v>100</v>
      </c>
      <c r="J78" s="56">
        <f t="shared" si="20"/>
        <v>30.245549632751729</v>
      </c>
      <c r="K78" s="57">
        <f t="shared" si="21"/>
        <v>100</v>
      </c>
    </row>
    <row r="79" spans="1:11" ht="21.75" customHeight="1" x14ac:dyDescent="0.2">
      <c r="A79" s="28" t="s">
        <v>102</v>
      </c>
      <c r="B79" s="29" t="s">
        <v>103</v>
      </c>
      <c r="C79" s="50">
        <v>176569523</v>
      </c>
      <c r="D79" s="50">
        <v>0</v>
      </c>
      <c r="E79" s="50">
        <v>0</v>
      </c>
      <c r="F79" s="50">
        <v>0</v>
      </c>
      <c r="G79" s="50">
        <v>0</v>
      </c>
      <c r="H79" s="31">
        <f t="shared" si="18"/>
        <v>0</v>
      </c>
      <c r="I79" s="31">
        <v>0</v>
      </c>
      <c r="J79" s="31">
        <v>0</v>
      </c>
      <c r="K79" s="51">
        <v>0</v>
      </c>
    </row>
    <row r="80" spans="1:11" ht="22.5" customHeight="1" x14ac:dyDescent="0.2">
      <c r="A80" s="28" t="s">
        <v>104</v>
      </c>
      <c r="B80" s="29" t="s">
        <v>105</v>
      </c>
      <c r="C80" s="50">
        <v>1302452</v>
      </c>
      <c r="D80" s="50">
        <v>1290680</v>
      </c>
      <c r="E80" s="50">
        <v>1290680</v>
      </c>
      <c r="F80" s="50">
        <v>390373.26</v>
      </c>
      <c r="G80" s="50">
        <v>390373.26</v>
      </c>
      <c r="H80" s="31">
        <f t="shared" si="18"/>
        <v>99.096166307856265</v>
      </c>
      <c r="I80" s="31">
        <f t="shared" si="19"/>
        <v>100</v>
      </c>
      <c r="J80" s="32">
        <f t="shared" si="20"/>
        <v>30.245549632751729</v>
      </c>
      <c r="K80" s="33">
        <f t="shared" si="21"/>
        <v>100</v>
      </c>
    </row>
    <row r="81" spans="1:11" ht="21.75" customHeight="1" x14ac:dyDescent="0.2">
      <c r="A81" s="52" t="s">
        <v>106</v>
      </c>
      <c r="B81" s="53" t="s">
        <v>107</v>
      </c>
      <c r="C81" s="54">
        <f>C82</f>
        <v>116985318</v>
      </c>
      <c r="D81" s="54">
        <v>106235318</v>
      </c>
      <c r="E81" s="54">
        <v>3312100</v>
      </c>
      <c r="F81" s="54">
        <v>3312100</v>
      </c>
      <c r="G81" s="54">
        <v>3312100</v>
      </c>
      <c r="H81" s="55">
        <f t="shared" si="18"/>
        <v>90.810812686768088</v>
      </c>
      <c r="I81" s="55">
        <f t="shared" si="19"/>
        <v>3.117701403218843</v>
      </c>
      <c r="J81" s="56">
        <f t="shared" si="20"/>
        <v>100</v>
      </c>
      <c r="K81" s="57">
        <f t="shared" si="21"/>
        <v>100</v>
      </c>
    </row>
    <row r="82" spans="1:11" ht="22.5" customHeight="1" thickBot="1" x14ac:dyDescent="0.25">
      <c r="A82" s="64" t="s">
        <v>108</v>
      </c>
      <c r="B82" s="65" t="s">
        <v>109</v>
      </c>
      <c r="C82" s="66">
        <v>116985318</v>
      </c>
      <c r="D82" s="66">
        <v>106235318</v>
      </c>
      <c r="E82" s="66">
        <v>3312100</v>
      </c>
      <c r="F82" s="66">
        <v>3312100</v>
      </c>
      <c r="G82" s="66">
        <v>3312100</v>
      </c>
      <c r="H82" s="67">
        <f t="shared" si="18"/>
        <v>90.810812686768088</v>
      </c>
      <c r="I82" s="67">
        <f t="shared" si="19"/>
        <v>3.117701403218843</v>
      </c>
      <c r="J82" s="68">
        <f t="shared" si="20"/>
        <v>100</v>
      </c>
      <c r="K82" s="69">
        <f t="shared" si="21"/>
        <v>100</v>
      </c>
    </row>
    <row r="83" spans="1:11" ht="24" customHeight="1" x14ac:dyDescent="0.2">
      <c r="A83" s="119" t="s">
        <v>110</v>
      </c>
      <c r="B83" s="120" t="s">
        <v>111</v>
      </c>
      <c r="C83" s="121">
        <f>C84</f>
        <v>3100000000</v>
      </c>
      <c r="D83" s="121">
        <v>3100000000</v>
      </c>
      <c r="E83" s="121">
        <v>2730573302</v>
      </c>
      <c r="F83" s="121">
        <v>1956187175.1300001</v>
      </c>
      <c r="G83" s="121">
        <v>1956187175.1199999</v>
      </c>
      <c r="H83" s="122">
        <f t="shared" si="18"/>
        <v>100</v>
      </c>
      <c r="I83" s="122">
        <f t="shared" si="19"/>
        <v>88.083009741935484</v>
      </c>
      <c r="J83" s="124">
        <f t="shared" si="20"/>
        <v>71.640163393423535</v>
      </c>
      <c r="K83" s="123">
        <f t="shared" si="21"/>
        <v>99.999999999488793</v>
      </c>
    </row>
    <row r="84" spans="1:11" ht="21" customHeight="1" x14ac:dyDescent="0.2">
      <c r="A84" s="34" t="s">
        <v>112</v>
      </c>
      <c r="B84" s="35" t="s">
        <v>113</v>
      </c>
      <c r="C84" s="36">
        <f>C85+C87</f>
        <v>3100000000</v>
      </c>
      <c r="D84" s="36">
        <v>3100000000</v>
      </c>
      <c r="E84" s="36">
        <v>2730573302</v>
      </c>
      <c r="F84" s="36">
        <v>1956187175.1300001</v>
      </c>
      <c r="G84" s="36">
        <v>1956187175.1199999</v>
      </c>
      <c r="H84" s="37">
        <f t="shared" si="18"/>
        <v>100</v>
      </c>
      <c r="I84" s="37">
        <f t="shared" si="19"/>
        <v>88.083009741935484</v>
      </c>
      <c r="J84" s="38">
        <f t="shared" si="20"/>
        <v>71.640163393423535</v>
      </c>
      <c r="K84" s="39">
        <f t="shared" si="21"/>
        <v>99.999999999488793</v>
      </c>
    </row>
    <row r="85" spans="1:11" ht="25.5" customHeight="1" x14ac:dyDescent="0.2">
      <c r="A85" s="52" t="s">
        <v>114</v>
      </c>
      <c r="B85" s="53" t="s">
        <v>115</v>
      </c>
      <c r="C85" s="54">
        <f>C86</f>
        <v>900000000</v>
      </c>
      <c r="D85" s="54">
        <v>900000000</v>
      </c>
      <c r="E85" s="54">
        <v>850000000</v>
      </c>
      <c r="F85" s="54">
        <v>75613873.129999995</v>
      </c>
      <c r="G85" s="54">
        <v>75613873.120000005</v>
      </c>
      <c r="H85" s="55">
        <f t="shared" si="18"/>
        <v>100</v>
      </c>
      <c r="I85" s="55">
        <f t="shared" si="19"/>
        <v>94.444444444444443</v>
      </c>
      <c r="J85" s="56">
        <f t="shared" si="20"/>
        <v>8.8957497799999992</v>
      </c>
      <c r="K85" s="57">
        <f t="shared" si="21"/>
        <v>99.999999986774924</v>
      </c>
    </row>
    <row r="86" spans="1:11" ht="21" customHeight="1" x14ac:dyDescent="0.2">
      <c r="A86" s="28" t="s">
        <v>116</v>
      </c>
      <c r="B86" s="29" t="s">
        <v>117</v>
      </c>
      <c r="C86" s="50">
        <v>900000000</v>
      </c>
      <c r="D86" s="50">
        <v>900000000</v>
      </c>
      <c r="E86" s="50">
        <v>850000000</v>
      </c>
      <c r="F86" s="50">
        <v>75613873.129999995</v>
      </c>
      <c r="G86" s="50">
        <v>75613873.120000005</v>
      </c>
      <c r="H86" s="31">
        <f t="shared" si="18"/>
        <v>100</v>
      </c>
      <c r="I86" s="31">
        <f t="shared" si="19"/>
        <v>94.444444444444443</v>
      </c>
      <c r="J86" s="32">
        <f t="shared" si="20"/>
        <v>8.8957497799999992</v>
      </c>
      <c r="K86" s="33">
        <f t="shared" si="21"/>
        <v>99.999999986774924</v>
      </c>
    </row>
    <row r="87" spans="1:11" ht="33.75" x14ac:dyDescent="0.2">
      <c r="A87" s="52" t="s">
        <v>118</v>
      </c>
      <c r="B87" s="53" t="s">
        <v>119</v>
      </c>
      <c r="C87" s="54">
        <f>C88</f>
        <v>2200000000</v>
      </c>
      <c r="D87" s="54">
        <v>2200000000</v>
      </c>
      <c r="E87" s="54">
        <v>1880573302</v>
      </c>
      <c r="F87" s="54">
        <v>1880573302</v>
      </c>
      <c r="G87" s="54">
        <v>1880573302</v>
      </c>
      <c r="H87" s="55">
        <f t="shared" si="18"/>
        <v>100</v>
      </c>
      <c r="I87" s="55">
        <f t="shared" si="19"/>
        <v>85.480604636363637</v>
      </c>
      <c r="J87" s="56">
        <f t="shared" si="20"/>
        <v>100</v>
      </c>
      <c r="K87" s="57">
        <f t="shared" si="21"/>
        <v>100</v>
      </c>
    </row>
    <row r="88" spans="1:11" ht="24" customHeight="1" x14ac:dyDescent="0.2">
      <c r="A88" s="28" t="s">
        <v>120</v>
      </c>
      <c r="B88" s="29" t="s">
        <v>121</v>
      </c>
      <c r="C88" s="50">
        <v>2200000000</v>
      </c>
      <c r="D88" s="50">
        <v>2200000000</v>
      </c>
      <c r="E88" s="50">
        <v>1880573302</v>
      </c>
      <c r="F88" s="50">
        <v>1880573302</v>
      </c>
      <c r="G88" s="50">
        <v>1880573302</v>
      </c>
      <c r="H88" s="31">
        <f t="shared" si="18"/>
        <v>100</v>
      </c>
      <c r="I88" s="31">
        <f t="shared" si="19"/>
        <v>85.480604636363637</v>
      </c>
      <c r="J88" s="32">
        <f t="shared" si="20"/>
        <v>100</v>
      </c>
      <c r="K88" s="33">
        <f t="shared" si="21"/>
        <v>100</v>
      </c>
    </row>
    <row r="89" spans="1:11" ht="35.25" customHeight="1" x14ac:dyDescent="0.2">
      <c r="A89" s="34" t="s">
        <v>122</v>
      </c>
      <c r="B89" s="35" t="s">
        <v>123</v>
      </c>
      <c r="C89" s="36">
        <f>C90</f>
        <v>937524971</v>
      </c>
      <c r="D89" s="36">
        <v>467863200</v>
      </c>
      <c r="E89" s="36">
        <v>52200000</v>
      </c>
      <c r="F89" s="36">
        <v>30300000</v>
      </c>
      <c r="G89" s="36">
        <v>30300000</v>
      </c>
      <c r="H89" s="37">
        <f t="shared" si="18"/>
        <v>49.904078768265677</v>
      </c>
      <c r="I89" s="37">
        <f t="shared" si="19"/>
        <v>11.157107462181253</v>
      </c>
      <c r="J89" s="38">
        <f t="shared" si="20"/>
        <v>58.045977011494251</v>
      </c>
      <c r="K89" s="39">
        <f t="shared" si="21"/>
        <v>100</v>
      </c>
    </row>
    <row r="90" spans="1:11" ht="32.25" customHeight="1" x14ac:dyDescent="0.2">
      <c r="A90" s="34" t="s">
        <v>124</v>
      </c>
      <c r="B90" s="35" t="s">
        <v>125</v>
      </c>
      <c r="C90" s="36">
        <f>C91</f>
        <v>937524971</v>
      </c>
      <c r="D90" s="36">
        <v>467863200</v>
      </c>
      <c r="E90" s="36">
        <v>52200000</v>
      </c>
      <c r="F90" s="36">
        <v>30300000</v>
      </c>
      <c r="G90" s="36">
        <v>30300000</v>
      </c>
      <c r="H90" s="37">
        <f t="shared" si="18"/>
        <v>49.904078768265677</v>
      </c>
      <c r="I90" s="37">
        <f t="shared" si="19"/>
        <v>11.157107462181253</v>
      </c>
      <c r="J90" s="38">
        <f t="shared" si="20"/>
        <v>58.045977011494251</v>
      </c>
      <c r="K90" s="39">
        <f t="shared" si="21"/>
        <v>100</v>
      </c>
    </row>
    <row r="91" spans="1:11" ht="36" customHeight="1" x14ac:dyDescent="0.2">
      <c r="A91" s="52" t="s">
        <v>126</v>
      </c>
      <c r="B91" s="53" t="s">
        <v>127</v>
      </c>
      <c r="C91" s="54">
        <f>C92</f>
        <v>937524971</v>
      </c>
      <c r="D91" s="54">
        <v>467863200</v>
      </c>
      <c r="E91" s="54">
        <v>52200000</v>
      </c>
      <c r="F91" s="54">
        <v>30300000</v>
      </c>
      <c r="G91" s="54">
        <v>30300000</v>
      </c>
      <c r="H91" s="55">
        <f t="shared" si="18"/>
        <v>49.904078768265677</v>
      </c>
      <c r="I91" s="55">
        <f t="shared" si="19"/>
        <v>11.157107462181253</v>
      </c>
      <c r="J91" s="56">
        <f t="shared" si="20"/>
        <v>58.045977011494251</v>
      </c>
      <c r="K91" s="57">
        <f t="shared" si="21"/>
        <v>100</v>
      </c>
    </row>
    <row r="92" spans="1:11" ht="12.75" customHeight="1" x14ac:dyDescent="0.2">
      <c r="A92" s="28" t="s">
        <v>128</v>
      </c>
      <c r="B92" s="29" t="s">
        <v>85</v>
      </c>
      <c r="C92" s="50">
        <v>937524971</v>
      </c>
      <c r="D92" s="50">
        <v>467863200</v>
      </c>
      <c r="E92" s="50">
        <v>52200000</v>
      </c>
      <c r="F92" s="50">
        <v>30300000</v>
      </c>
      <c r="G92" s="50">
        <v>30300000</v>
      </c>
      <c r="H92" s="31">
        <f t="shared" si="18"/>
        <v>49.904078768265677</v>
      </c>
      <c r="I92" s="31">
        <f t="shared" si="19"/>
        <v>11.157107462181253</v>
      </c>
      <c r="J92" s="32">
        <f t="shared" si="20"/>
        <v>58.045977011494251</v>
      </c>
      <c r="K92" s="33">
        <f t="shared" si="21"/>
        <v>100</v>
      </c>
    </row>
    <row r="93" spans="1:11" ht="12.75" customHeight="1" x14ac:dyDescent="0.2">
      <c r="A93" s="34" t="s">
        <v>129</v>
      </c>
      <c r="B93" s="35" t="s">
        <v>130</v>
      </c>
      <c r="C93" s="36">
        <f>C94+C113</f>
        <v>13808260422</v>
      </c>
      <c r="D93" s="36">
        <v>12028602180</v>
      </c>
      <c r="E93" s="36">
        <v>10699033156</v>
      </c>
      <c r="F93" s="36">
        <v>7307891661.3900003</v>
      </c>
      <c r="G93" s="36">
        <v>6987829942.3900003</v>
      </c>
      <c r="H93" s="37">
        <f t="shared" si="18"/>
        <v>87.111640513640936</v>
      </c>
      <c r="I93" s="37">
        <f t="shared" si="19"/>
        <v>88.946604068337393</v>
      </c>
      <c r="J93" s="38">
        <f t="shared" si="20"/>
        <v>68.30422482887387</v>
      </c>
      <c r="K93" s="39">
        <f t="shared" si="21"/>
        <v>95.620327533165394</v>
      </c>
    </row>
    <row r="94" spans="1:11" ht="23.25" customHeight="1" x14ac:dyDescent="0.2">
      <c r="A94" s="34" t="s">
        <v>131</v>
      </c>
      <c r="B94" s="35" t="s">
        <v>132</v>
      </c>
      <c r="C94" s="36">
        <f>C95+C98+C100</f>
        <v>3622934699</v>
      </c>
      <c r="D94" s="36">
        <v>2401804963</v>
      </c>
      <c r="E94" s="36">
        <v>1498900583</v>
      </c>
      <c r="F94" s="36">
        <v>1488366947</v>
      </c>
      <c r="G94" s="36">
        <v>1488366947</v>
      </c>
      <c r="H94" s="37">
        <f t="shared" si="18"/>
        <v>66.294459120749394</v>
      </c>
      <c r="I94" s="37">
        <f t="shared" si="19"/>
        <v>62.407256462980342</v>
      </c>
      <c r="J94" s="38">
        <f t="shared" si="20"/>
        <v>99.297242517651355</v>
      </c>
      <c r="K94" s="39">
        <f t="shared" si="21"/>
        <v>100</v>
      </c>
    </row>
    <row r="95" spans="1:11" ht="36.75" customHeight="1" x14ac:dyDescent="0.2">
      <c r="A95" s="52" t="s">
        <v>133</v>
      </c>
      <c r="B95" s="53" t="s">
        <v>134</v>
      </c>
      <c r="C95" s="54">
        <f>C96+C97</f>
        <v>467051757</v>
      </c>
      <c r="D95" s="54">
        <v>38280860</v>
      </c>
      <c r="E95" s="54">
        <v>38280860</v>
      </c>
      <c r="F95" s="54">
        <v>38280860</v>
      </c>
      <c r="G95" s="54">
        <v>38280860</v>
      </c>
      <c r="H95" s="55">
        <f t="shared" si="18"/>
        <v>8.1962779127282026</v>
      </c>
      <c r="I95" s="55">
        <f t="shared" si="19"/>
        <v>100</v>
      </c>
      <c r="J95" s="56">
        <f t="shared" si="20"/>
        <v>100</v>
      </c>
      <c r="K95" s="57">
        <f t="shared" si="21"/>
        <v>100</v>
      </c>
    </row>
    <row r="96" spans="1:11" ht="21.75" customHeight="1" x14ac:dyDescent="0.2">
      <c r="A96" s="28" t="s">
        <v>135</v>
      </c>
      <c r="B96" s="29" t="s">
        <v>9</v>
      </c>
      <c r="C96" s="50">
        <v>428770897</v>
      </c>
      <c r="D96" s="50">
        <v>0</v>
      </c>
      <c r="E96" s="50">
        <v>0</v>
      </c>
      <c r="F96" s="50">
        <v>0</v>
      </c>
      <c r="G96" s="50">
        <v>0</v>
      </c>
      <c r="H96" s="31">
        <f t="shared" si="18"/>
        <v>0</v>
      </c>
      <c r="I96" s="31">
        <v>0</v>
      </c>
      <c r="J96" s="31">
        <v>0</v>
      </c>
      <c r="K96" s="51">
        <v>0</v>
      </c>
    </row>
    <row r="97" spans="1:11" ht="12.75" customHeight="1" x14ac:dyDescent="0.2">
      <c r="A97" s="28" t="s">
        <v>136</v>
      </c>
      <c r="B97" s="29" t="s">
        <v>19</v>
      </c>
      <c r="C97" s="50">
        <v>38280860</v>
      </c>
      <c r="D97" s="50">
        <v>38280860</v>
      </c>
      <c r="E97" s="50">
        <v>38280860</v>
      </c>
      <c r="F97" s="50">
        <v>38280860</v>
      </c>
      <c r="G97" s="50">
        <v>38280860</v>
      </c>
      <c r="H97" s="31">
        <f t="shared" si="18"/>
        <v>100</v>
      </c>
      <c r="I97" s="31">
        <f t="shared" si="19"/>
        <v>100</v>
      </c>
      <c r="J97" s="32">
        <f t="shared" si="20"/>
        <v>100</v>
      </c>
      <c r="K97" s="33">
        <f t="shared" si="21"/>
        <v>100</v>
      </c>
    </row>
    <row r="98" spans="1:11" ht="26.25" customHeight="1" x14ac:dyDescent="0.2">
      <c r="A98" s="52" t="s">
        <v>137</v>
      </c>
      <c r="B98" s="53" t="s">
        <v>138</v>
      </c>
      <c r="C98" s="54">
        <f>C99</f>
        <v>400000000</v>
      </c>
      <c r="D98" s="54">
        <v>385490961</v>
      </c>
      <c r="E98" s="54">
        <v>378779585</v>
      </c>
      <c r="F98" s="54">
        <v>378779585</v>
      </c>
      <c r="G98" s="54">
        <v>378779585</v>
      </c>
      <c r="H98" s="55">
        <f t="shared" si="18"/>
        <v>96.372740249999993</v>
      </c>
      <c r="I98" s="55">
        <f t="shared" si="19"/>
        <v>98.259005611288501</v>
      </c>
      <c r="J98" s="56">
        <f t="shared" si="20"/>
        <v>100</v>
      </c>
      <c r="K98" s="57">
        <f t="shared" si="21"/>
        <v>100</v>
      </c>
    </row>
    <row r="99" spans="1:11" ht="12.75" customHeight="1" x14ac:dyDescent="0.2">
      <c r="A99" s="28" t="s">
        <v>139</v>
      </c>
      <c r="B99" s="29" t="s">
        <v>47</v>
      </c>
      <c r="C99" s="50">
        <v>400000000</v>
      </c>
      <c r="D99" s="50">
        <v>385490961</v>
      </c>
      <c r="E99" s="50">
        <v>378779585</v>
      </c>
      <c r="F99" s="50">
        <v>378779585</v>
      </c>
      <c r="G99" s="50">
        <v>378779585</v>
      </c>
      <c r="H99" s="31">
        <f t="shared" si="18"/>
        <v>96.372740249999993</v>
      </c>
      <c r="I99" s="31">
        <f t="shared" si="19"/>
        <v>98.259005611288501</v>
      </c>
      <c r="J99" s="32">
        <f t="shared" si="20"/>
        <v>100</v>
      </c>
      <c r="K99" s="33">
        <f t="shared" si="21"/>
        <v>100</v>
      </c>
    </row>
    <row r="100" spans="1:11" ht="12.75" customHeight="1" x14ac:dyDescent="0.2">
      <c r="A100" s="52" t="s">
        <v>140</v>
      </c>
      <c r="B100" s="53" t="s">
        <v>141</v>
      </c>
      <c r="C100" s="54">
        <f>C101+C102+C103+C104+C105+C106+C107+C108+C109+C110+C111+C112</f>
        <v>2755882942</v>
      </c>
      <c r="D100" s="54">
        <v>1978033142</v>
      </c>
      <c r="E100" s="54">
        <v>1081840138</v>
      </c>
      <c r="F100" s="54">
        <v>1071306502</v>
      </c>
      <c r="G100" s="54">
        <v>1071306502</v>
      </c>
      <c r="H100" s="55">
        <f t="shared" si="18"/>
        <v>71.774933247509466</v>
      </c>
      <c r="I100" s="55">
        <f t="shared" si="19"/>
        <v>54.692720512566616</v>
      </c>
      <c r="J100" s="56">
        <f t="shared" si="20"/>
        <v>99.026322316024107</v>
      </c>
      <c r="K100" s="57">
        <f t="shared" si="21"/>
        <v>100</v>
      </c>
    </row>
    <row r="101" spans="1:11" ht="12.75" customHeight="1" thickBot="1" x14ac:dyDescent="0.25">
      <c r="A101" s="64" t="s">
        <v>142</v>
      </c>
      <c r="B101" s="65" t="s">
        <v>143</v>
      </c>
      <c r="C101" s="66">
        <v>36838000</v>
      </c>
      <c r="D101" s="66">
        <v>30938415</v>
      </c>
      <c r="E101" s="66">
        <v>30938415</v>
      </c>
      <c r="F101" s="66">
        <v>30938415</v>
      </c>
      <c r="G101" s="66">
        <v>30938415</v>
      </c>
      <c r="H101" s="67">
        <f t="shared" si="18"/>
        <v>83.985056191975687</v>
      </c>
      <c r="I101" s="67">
        <f t="shared" si="19"/>
        <v>100</v>
      </c>
      <c r="J101" s="68">
        <f t="shared" si="20"/>
        <v>100</v>
      </c>
      <c r="K101" s="69">
        <f t="shared" si="21"/>
        <v>100</v>
      </c>
    </row>
    <row r="102" spans="1:11" ht="12.75" customHeight="1" x14ac:dyDescent="0.2">
      <c r="A102" s="18" t="s">
        <v>144</v>
      </c>
      <c r="B102" s="46" t="s">
        <v>145</v>
      </c>
      <c r="C102" s="20">
        <v>291854905</v>
      </c>
      <c r="D102" s="20">
        <v>268344016</v>
      </c>
      <c r="E102" s="20">
        <v>268344016</v>
      </c>
      <c r="F102" s="20">
        <v>268344016</v>
      </c>
      <c r="G102" s="20">
        <v>268344016</v>
      </c>
      <c r="H102" s="47">
        <f t="shared" si="18"/>
        <v>91.944322813419916</v>
      </c>
      <c r="I102" s="47">
        <f t="shared" si="19"/>
        <v>100</v>
      </c>
      <c r="J102" s="48">
        <f t="shared" si="20"/>
        <v>100</v>
      </c>
      <c r="K102" s="49">
        <f t="shared" si="21"/>
        <v>100</v>
      </c>
    </row>
    <row r="103" spans="1:11" ht="12.75" customHeight="1" x14ac:dyDescent="0.2">
      <c r="A103" s="28" t="s">
        <v>146</v>
      </c>
      <c r="B103" s="29" t="s">
        <v>147</v>
      </c>
      <c r="C103" s="50">
        <v>20000000</v>
      </c>
      <c r="D103" s="50">
        <v>5075518</v>
      </c>
      <c r="E103" s="50">
        <v>5075518</v>
      </c>
      <c r="F103" s="50">
        <v>5075518</v>
      </c>
      <c r="G103" s="50">
        <v>5075518</v>
      </c>
      <c r="H103" s="31">
        <f t="shared" si="18"/>
        <v>25.377590000000001</v>
      </c>
      <c r="I103" s="31">
        <f t="shared" si="19"/>
        <v>100</v>
      </c>
      <c r="J103" s="32">
        <f t="shared" si="20"/>
        <v>100</v>
      </c>
      <c r="K103" s="33">
        <f t="shared" si="21"/>
        <v>100</v>
      </c>
    </row>
    <row r="104" spans="1:11" ht="12.75" customHeight="1" x14ac:dyDescent="0.2">
      <c r="A104" s="28" t="s">
        <v>148</v>
      </c>
      <c r="B104" s="29" t="s">
        <v>149</v>
      </c>
      <c r="C104" s="50">
        <v>241662899</v>
      </c>
      <c r="D104" s="50">
        <v>295046</v>
      </c>
      <c r="E104" s="50">
        <v>295046</v>
      </c>
      <c r="F104" s="50">
        <v>295046</v>
      </c>
      <c r="G104" s="50">
        <v>295046</v>
      </c>
      <c r="H104" s="31">
        <f t="shared" si="18"/>
        <v>0.12208990342369434</v>
      </c>
      <c r="I104" s="31">
        <f t="shared" si="19"/>
        <v>100</v>
      </c>
      <c r="J104" s="32">
        <f t="shared" si="20"/>
        <v>100</v>
      </c>
      <c r="K104" s="33">
        <f t="shared" si="21"/>
        <v>100</v>
      </c>
    </row>
    <row r="105" spans="1:11" ht="12.75" customHeight="1" x14ac:dyDescent="0.2">
      <c r="A105" s="28" t="s">
        <v>150</v>
      </c>
      <c r="B105" s="29" t="s">
        <v>151</v>
      </c>
      <c r="C105" s="50">
        <v>133287525</v>
      </c>
      <c r="D105" s="50">
        <v>0</v>
      </c>
      <c r="E105" s="50">
        <v>0</v>
      </c>
      <c r="F105" s="50">
        <v>0</v>
      </c>
      <c r="G105" s="50">
        <v>0</v>
      </c>
      <c r="H105" s="31">
        <f t="shared" si="18"/>
        <v>0</v>
      </c>
      <c r="I105" s="31">
        <v>0</v>
      </c>
      <c r="J105" s="31">
        <v>0</v>
      </c>
      <c r="K105" s="51">
        <v>0</v>
      </c>
    </row>
    <row r="106" spans="1:11" ht="12.75" customHeight="1" x14ac:dyDescent="0.2">
      <c r="A106" s="28" t="s">
        <v>152</v>
      </c>
      <c r="B106" s="29" t="s">
        <v>153</v>
      </c>
      <c r="C106" s="50">
        <v>881892004</v>
      </c>
      <c r="D106" s="50">
        <v>881892004</v>
      </c>
      <c r="E106" s="50">
        <v>0</v>
      </c>
      <c r="F106" s="50">
        <v>0</v>
      </c>
      <c r="G106" s="50">
        <v>0</v>
      </c>
      <c r="H106" s="31">
        <f t="shared" si="18"/>
        <v>100</v>
      </c>
      <c r="I106" s="31">
        <f t="shared" si="19"/>
        <v>0</v>
      </c>
      <c r="J106" s="31">
        <v>0</v>
      </c>
      <c r="K106" s="51">
        <v>0</v>
      </c>
    </row>
    <row r="107" spans="1:11" ht="21.75" customHeight="1" x14ac:dyDescent="0.2">
      <c r="A107" s="28" t="s">
        <v>154</v>
      </c>
      <c r="B107" s="29" t="s">
        <v>155</v>
      </c>
      <c r="C107" s="50">
        <v>100000000</v>
      </c>
      <c r="D107" s="50">
        <v>24188412</v>
      </c>
      <c r="E107" s="50">
        <v>9887412</v>
      </c>
      <c r="F107" s="50">
        <v>9887412</v>
      </c>
      <c r="G107" s="50">
        <v>9887412</v>
      </c>
      <c r="H107" s="31">
        <f t="shared" si="18"/>
        <v>24.188412</v>
      </c>
      <c r="I107" s="31">
        <f t="shared" si="19"/>
        <v>40.876647875850637</v>
      </c>
      <c r="J107" s="32">
        <f t="shared" si="20"/>
        <v>100</v>
      </c>
      <c r="K107" s="33">
        <f t="shared" si="21"/>
        <v>100</v>
      </c>
    </row>
    <row r="108" spans="1:11" ht="24.75" customHeight="1" x14ac:dyDescent="0.2">
      <c r="A108" s="28" t="s">
        <v>156</v>
      </c>
      <c r="B108" s="29" t="s">
        <v>157</v>
      </c>
      <c r="C108" s="50">
        <v>248683237</v>
      </c>
      <c r="D108" s="50">
        <v>248683237</v>
      </c>
      <c r="E108" s="50">
        <v>248683237</v>
      </c>
      <c r="F108" s="50">
        <v>248683237</v>
      </c>
      <c r="G108" s="50">
        <v>248683237</v>
      </c>
      <c r="H108" s="31">
        <f t="shared" si="18"/>
        <v>100</v>
      </c>
      <c r="I108" s="31">
        <f t="shared" si="19"/>
        <v>100</v>
      </c>
      <c r="J108" s="32">
        <f t="shared" si="20"/>
        <v>100</v>
      </c>
      <c r="K108" s="33">
        <f t="shared" si="21"/>
        <v>100</v>
      </c>
    </row>
    <row r="109" spans="1:11" ht="12.75" customHeight="1" x14ac:dyDescent="0.2">
      <c r="A109" s="28" t="s">
        <v>158</v>
      </c>
      <c r="B109" s="29" t="s">
        <v>159</v>
      </c>
      <c r="C109" s="50">
        <v>458319346</v>
      </c>
      <c r="D109" s="50">
        <v>458319346</v>
      </c>
      <c r="E109" s="50">
        <v>458319346</v>
      </c>
      <c r="F109" s="50">
        <v>458319346</v>
      </c>
      <c r="G109" s="50">
        <v>458319346</v>
      </c>
      <c r="H109" s="31">
        <f t="shared" si="18"/>
        <v>100</v>
      </c>
      <c r="I109" s="31">
        <f t="shared" si="19"/>
        <v>100</v>
      </c>
      <c r="J109" s="32">
        <f t="shared" si="20"/>
        <v>100</v>
      </c>
      <c r="K109" s="33">
        <f t="shared" si="21"/>
        <v>100</v>
      </c>
    </row>
    <row r="110" spans="1:11" ht="12.75" customHeight="1" x14ac:dyDescent="0.2">
      <c r="A110" s="28" t="s">
        <v>160</v>
      </c>
      <c r="B110" s="29" t="s">
        <v>161</v>
      </c>
      <c r="C110" s="50">
        <v>40000000</v>
      </c>
      <c r="D110" s="50">
        <v>39229876</v>
      </c>
      <c r="E110" s="50">
        <v>39229876</v>
      </c>
      <c r="F110" s="50">
        <v>39229876</v>
      </c>
      <c r="G110" s="50">
        <v>39229876</v>
      </c>
      <c r="H110" s="31">
        <f t="shared" si="18"/>
        <v>98.074690000000004</v>
      </c>
      <c r="I110" s="31">
        <f t="shared" si="19"/>
        <v>100</v>
      </c>
      <c r="J110" s="32">
        <f t="shared" si="20"/>
        <v>100</v>
      </c>
      <c r="K110" s="33">
        <f t="shared" si="21"/>
        <v>100</v>
      </c>
    </row>
    <row r="111" spans="1:11" ht="26.25" customHeight="1" x14ac:dyDescent="0.2">
      <c r="A111" s="28" t="s">
        <v>162</v>
      </c>
      <c r="B111" s="29" t="s">
        <v>163</v>
      </c>
      <c r="C111" s="50">
        <v>31720835</v>
      </c>
      <c r="D111" s="50">
        <v>21067272</v>
      </c>
      <c r="E111" s="50">
        <v>21067272</v>
      </c>
      <c r="F111" s="50">
        <v>10533636</v>
      </c>
      <c r="G111" s="50">
        <v>10533636</v>
      </c>
      <c r="H111" s="31">
        <f t="shared" si="18"/>
        <v>66.414619917792209</v>
      </c>
      <c r="I111" s="31">
        <f t="shared" si="19"/>
        <v>100</v>
      </c>
      <c r="J111" s="32">
        <f t="shared" si="20"/>
        <v>50</v>
      </c>
      <c r="K111" s="33">
        <f t="shared" si="21"/>
        <v>100</v>
      </c>
    </row>
    <row r="112" spans="1:11" ht="12.75" customHeight="1" x14ac:dyDescent="0.2">
      <c r="A112" s="28" t="s">
        <v>164</v>
      </c>
      <c r="B112" s="29" t="s">
        <v>165</v>
      </c>
      <c r="C112" s="50">
        <v>271624191</v>
      </c>
      <c r="D112" s="50">
        <v>0</v>
      </c>
      <c r="E112" s="50">
        <v>0</v>
      </c>
      <c r="F112" s="50">
        <v>0</v>
      </c>
      <c r="G112" s="50">
        <v>0</v>
      </c>
      <c r="H112" s="31">
        <f t="shared" si="18"/>
        <v>0</v>
      </c>
      <c r="I112" s="31">
        <v>0</v>
      </c>
      <c r="J112" s="31">
        <v>0</v>
      </c>
      <c r="K112" s="51">
        <v>0</v>
      </c>
    </row>
    <row r="113" spans="1:11" ht="25.5" customHeight="1" x14ac:dyDescent="0.2">
      <c r="A113" s="34" t="s">
        <v>166</v>
      </c>
      <c r="B113" s="35" t="s">
        <v>167</v>
      </c>
      <c r="C113" s="36">
        <f>C114+C123+C127+C136</f>
        <v>10185325723</v>
      </c>
      <c r="D113" s="36">
        <v>9626797217</v>
      </c>
      <c r="E113" s="36">
        <v>9200132573</v>
      </c>
      <c r="F113" s="36">
        <v>5819524714.3900003</v>
      </c>
      <c r="G113" s="36">
        <v>5499462995.3900003</v>
      </c>
      <c r="H113" s="37">
        <f t="shared" si="18"/>
        <v>94.516341242393864</v>
      </c>
      <c r="I113" s="37">
        <f t="shared" si="19"/>
        <v>95.567948151576815</v>
      </c>
      <c r="J113" s="38">
        <f t="shared" si="20"/>
        <v>63.254791908855687</v>
      </c>
      <c r="K113" s="39">
        <f t="shared" si="21"/>
        <v>94.500208613109251</v>
      </c>
    </row>
    <row r="114" spans="1:11" ht="25.5" customHeight="1" x14ac:dyDescent="0.2">
      <c r="A114" s="52" t="s">
        <v>168</v>
      </c>
      <c r="B114" s="53" t="s">
        <v>169</v>
      </c>
      <c r="C114" s="54">
        <f>C115+C116+C117+C118+C119+C120+C121+C122</f>
        <v>7597357554</v>
      </c>
      <c r="D114" s="54">
        <v>7556440367</v>
      </c>
      <c r="E114" s="54">
        <v>7463565367</v>
      </c>
      <c r="F114" s="54">
        <v>4687686737.3000002</v>
      </c>
      <c r="G114" s="54">
        <v>4368081919.3000002</v>
      </c>
      <c r="H114" s="55">
        <f t="shared" si="18"/>
        <v>99.46142870453086</v>
      </c>
      <c r="I114" s="55">
        <f t="shared" si="19"/>
        <v>98.770915993652281</v>
      </c>
      <c r="J114" s="56">
        <f t="shared" si="20"/>
        <v>62.807606107752598</v>
      </c>
      <c r="K114" s="57">
        <f t="shared" si="21"/>
        <v>93.182035491900521</v>
      </c>
    </row>
    <row r="115" spans="1:11" ht="24" customHeight="1" x14ac:dyDescent="0.2">
      <c r="A115" s="28" t="s">
        <v>170</v>
      </c>
      <c r="B115" s="29" t="s">
        <v>171</v>
      </c>
      <c r="C115" s="50">
        <v>582569017</v>
      </c>
      <c r="D115" s="50">
        <v>582569017</v>
      </c>
      <c r="E115" s="50">
        <v>522569017</v>
      </c>
      <c r="F115" s="50">
        <v>139837647.61000001</v>
      </c>
      <c r="G115" s="50">
        <v>139837647.61000001</v>
      </c>
      <c r="H115" s="31">
        <f t="shared" si="18"/>
        <v>100</v>
      </c>
      <c r="I115" s="31">
        <f t="shared" si="19"/>
        <v>89.700791108154647</v>
      </c>
      <c r="J115" s="32">
        <f t="shared" si="20"/>
        <v>26.759651464372986</v>
      </c>
      <c r="K115" s="33">
        <f t="shared" si="21"/>
        <v>100</v>
      </c>
    </row>
    <row r="116" spans="1:11" ht="12.75" customHeight="1" x14ac:dyDescent="0.2">
      <c r="A116" s="28" t="s">
        <v>172</v>
      </c>
      <c r="B116" s="29" t="s">
        <v>173</v>
      </c>
      <c r="C116" s="50">
        <v>190000000</v>
      </c>
      <c r="D116" s="50">
        <v>190000000</v>
      </c>
      <c r="E116" s="50">
        <v>190000000</v>
      </c>
      <c r="F116" s="50">
        <v>113477436</v>
      </c>
      <c r="G116" s="50">
        <v>113477436</v>
      </c>
      <c r="H116" s="31">
        <f t="shared" si="18"/>
        <v>100</v>
      </c>
      <c r="I116" s="31">
        <f t="shared" si="19"/>
        <v>100</v>
      </c>
      <c r="J116" s="32">
        <f t="shared" si="20"/>
        <v>59.724966315789473</v>
      </c>
      <c r="K116" s="33">
        <f t="shared" si="21"/>
        <v>100</v>
      </c>
    </row>
    <row r="117" spans="1:11" ht="12.75" customHeight="1" x14ac:dyDescent="0.2">
      <c r="A117" s="28" t="s">
        <v>174</v>
      </c>
      <c r="B117" s="29" t="s">
        <v>175</v>
      </c>
      <c r="C117" s="50">
        <v>2645939721</v>
      </c>
      <c r="D117" s="50">
        <v>2645939721</v>
      </c>
      <c r="E117" s="50">
        <v>2645939721</v>
      </c>
      <c r="F117" s="50">
        <v>1639411217</v>
      </c>
      <c r="G117" s="50">
        <v>1639411217</v>
      </c>
      <c r="H117" s="31">
        <f t="shared" si="18"/>
        <v>100</v>
      </c>
      <c r="I117" s="31">
        <f t="shared" si="19"/>
        <v>100</v>
      </c>
      <c r="J117" s="32">
        <f t="shared" si="20"/>
        <v>61.959507391211652</v>
      </c>
      <c r="K117" s="33">
        <f t="shared" si="21"/>
        <v>100</v>
      </c>
    </row>
    <row r="118" spans="1:11" ht="12.75" customHeight="1" x14ac:dyDescent="0.2">
      <c r="A118" s="28" t="s">
        <v>176</v>
      </c>
      <c r="B118" s="29" t="s">
        <v>177</v>
      </c>
      <c r="C118" s="50">
        <v>3653060854</v>
      </c>
      <c r="D118" s="50">
        <v>3653060854</v>
      </c>
      <c r="E118" s="50">
        <v>3623060854</v>
      </c>
      <c r="F118" s="50">
        <v>2422573881</v>
      </c>
      <c r="G118" s="50">
        <v>2102969063</v>
      </c>
      <c r="H118" s="31">
        <f t="shared" si="18"/>
        <v>100</v>
      </c>
      <c r="I118" s="31">
        <f t="shared" si="19"/>
        <v>99.178770866432444</v>
      </c>
      <c r="J118" s="32">
        <f t="shared" si="20"/>
        <v>66.865393064689599</v>
      </c>
      <c r="K118" s="33">
        <f t="shared" si="21"/>
        <v>86.807221009578782</v>
      </c>
    </row>
    <row r="119" spans="1:11" ht="12.75" customHeight="1" x14ac:dyDescent="0.2">
      <c r="A119" s="28" t="s">
        <v>178</v>
      </c>
      <c r="B119" s="29" t="s">
        <v>179</v>
      </c>
      <c r="C119" s="50">
        <v>184476709</v>
      </c>
      <c r="D119" s="50">
        <v>184476709</v>
      </c>
      <c r="E119" s="50">
        <v>184476709</v>
      </c>
      <c r="F119" s="50">
        <v>140551540</v>
      </c>
      <c r="G119" s="50">
        <v>140551540</v>
      </c>
      <c r="H119" s="31">
        <f t="shared" si="18"/>
        <v>100</v>
      </c>
      <c r="I119" s="31">
        <f t="shared" si="19"/>
        <v>100</v>
      </c>
      <c r="J119" s="32">
        <f t="shared" si="20"/>
        <v>76.189314500401238</v>
      </c>
      <c r="K119" s="33">
        <f t="shared" si="21"/>
        <v>100</v>
      </c>
    </row>
    <row r="120" spans="1:11" ht="12.75" customHeight="1" x14ac:dyDescent="0.2">
      <c r="A120" s="28" t="s">
        <v>180</v>
      </c>
      <c r="B120" s="29" t="s">
        <v>181</v>
      </c>
      <c r="C120" s="50">
        <v>143199384</v>
      </c>
      <c r="D120" s="50">
        <v>143199384</v>
      </c>
      <c r="E120" s="50">
        <v>140339384</v>
      </c>
      <c r="F120" s="50">
        <v>95739384</v>
      </c>
      <c r="G120" s="50">
        <v>95739384</v>
      </c>
      <c r="H120" s="31">
        <f t="shared" si="18"/>
        <v>100</v>
      </c>
      <c r="I120" s="31">
        <f t="shared" si="19"/>
        <v>98.002784704716333</v>
      </c>
      <c r="J120" s="32">
        <f t="shared" si="20"/>
        <v>68.219897559191224</v>
      </c>
      <c r="K120" s="33">
        <f t="shared" si="21"/>
        <v>100</v>
      </c>
    </row>
    <row r="121" spans="1:11" ht="22.5" customHeight="1" x14ac:dyDescent="0.2">
      <c r="A121" s="28" t="s">
        <v>182</v>
      </c>
      <c r="B121" s="29" t="s">
        <v>183</v>
      </c>
      <c r="C121" s="50">
        <v>26000000</v>
      </c>
      <c r="D121" s="50">
        <v>26000000</v>
      </c>
      <c r="E121" s="50">
        <v>26000000</v>
      </c>
      <c r="F121" s="50">
        <v>5391655</v>
      </c>
      <c r="G121" s="50">
        <v>5391655</v>
      </c>
      <c r="H121" s="31">
        <f t="shared" si="18"/>
        <v>100</v>
      </c>
      <c r="I121" s="31">
        <f t="shared" si="19"/>
        <v>100</v>
      </c>
      <c r="J121" s="32">
        <f t="shared" si="20"/>
        <v>20.737134615384615</v>
      </c>
      <c r="K121" s="33">
        <f t="shared" si="21"/>
        <v>100</v>
      </c>
    </row>
    <row r="122" spans="1:11" ht="12.75" customHeight="1" x14ac:dyDescent="0.2">
      <c r="A122" s="28" t="s">
        <v>184</v>
      </c>
      <c r="B122" s="29" t="s">
        <v>81</v>
      </c>
      <c r="C122" s="50">
        <v>172111869</v>
      </c>
      <c r="D122" s="50">
        <v>131194682</v>
      </c>
      <c r="E122" s="50">
        <v>131179682</v>
      </c>
      <c r="F122" s="50">
        <v>130703976.69</v>
      </c>
      <c r="G122" s="50">
        <v>130703976.69</v>
      </c>
      <c r="H122" s="31">
        <f t="shared" si="18"/>
        <v>76.226400167672338</v>
      </c>
      <c r="I122" s="31">
        <f t="shared" si="19"/>
        <v>99.988566609734988</v>
      </c>
      <c r="J122" s="32">
        <f t="shared" si="20"/>
        <v>99.637363574337684</v>
      </c>
      <c r="K122" s="33">
        <f t="shared" si="21"/>
        <v>100</v>
      </c>
    </row>
    <row r="123" spans="1:11" ht="21.75" customHeight="1" x14ac:dyDescent="0.2">
      <c r="A123" s="52" t="s">
        <v>185</v>
      </c>
      <c r="B123" s="53" t="s">
        <v>186</v>
      </c>
      <c r="C123" s="54">
        <f>C124+C125+C126</f>
        <v>1236755749</v>
      </c>
      <c r="D123" s="54">
        <v>1205216304</v>
      </c>
      <c r="E123" s="54">
        <v>1016303262</v>
      </c>
      <c r="F123" s="54">
        <v>574511421.09000003</v>
      </c>
      <c r="G123" s="54">
        <v>574511421.09000003</v>
      </c>
      <c r="H123" s="55">
        <f t="shared" si="18"/>
        <v>97.449824265987701</v>
      </c>
      <c r="I123" s="55">
        <f t="shared" si="19"/>
        <v>84.325382806968733</v>
      </c>
      <c r="J123" s="56">
        <f t="shared" si="20"/>
        <v>56.529526428893831</v>
      </c>
      <c r="K123" s="57">
        <f t="shared" si="21"/>
        <v>100</v>
      </c>
    </row>
    <row r="124" spans="1:11" ht="12.75" customHeight="1" x14ac:dyDescent="0.2">
      <c r="A124" s="28" t="s">
        <v>187</v>
      </c>
      <c r="B124" s="29" t="s">
        <v>85</v>
      </c>
      <c r="C124" s="50">
        <v>1136755749</v>
      </c>
      <c r="D124" s="50">
        <v>1136755749</v>
      </c>
      <c r="E124" s="50">
        <v>1013711307</v>
      </c>
      <c r="F124" s="50">
        <v>571919466.09000003</v>
      </c>
      <c r="G124" s="50">
        <v>571919466.09000003</v>
      </c>
      <c r="H124" s="31">
        <f t="shared" si="18"/>
        <v>100</v>
      </c>
      <c r="I124" s="31">
        <f t="shared" si="19"/>
        <v>89.175824084616082</v>
      </c>
      <c r="J124" s="32">
        <f t="shared" si="20"/>
        <v>56.418376922572889</v>
      </c>
      <c r="K124" s="33">
        <f t="shared" si="21"/>
        <v>100</v>
      </c>
    </row>
    <row r="125" spans="1:11" ht="12.75" customHeight="1" x14ac:dyDescent="0.2">
      <c r="A125" s="28" t="s">
        <v>188</v>
      </c>
      <c r="B125" s="29" t="s">
        <v>189</v>
      </c>
      <c r="C125" s="50">
        <v>65000000</v>
      </c>
      <c r="D125" s="50">
        <v>55144555</v>
      </c>
      <c r="E125" s="50">
        <v>2591955</v>
      </c>
      <c r="F125" s="50">
        <v>2591955</v>
      </c>
      <c r="G125" s="50">
        <v>2591955</v>
      </c>
      <c r="H125" s="31">
        <f t="shared" si="18"/>
        <v>84.83777692307693</v>
      </c>
      <c r="I125" s="31">
        <f t="shared" si="19"/>
        <v>4.7002918057820944</v>
      </c>
      <c r="J125" s="32">
        <f t="shared" si="20"/>
        <v>100</v>
      </c>
      <c r="K125" s="33">
        <f t="shared" si="21"/>
        <v>100</v>
      </c>
    </row>
    <row r="126" spans="1:11" ht="12.75" customHeight="1" x14ac:dyDescent="0.2">
      <c r="A126" s="28" t="s">
        <v>190</v>
      </c>
      <c r="B126" s="29" t="s">
        <v>191</v>
      </c>
      <c r="C126" s="50">
        <v>35000000</v>
      </c>
      <c r="D126" s="50">
        <v>13316000</v>
      </c>
      <c r="E126" s="50">
        <v>0</v>
      </c>
      <c r="F126" s="50">
        <v>0</v>
      </c>
      <c r="G126" s="50">
        <v>0</v>
      </c>
      <c r="H126" s="31">
        <f t="shared" si="18"/>
        <v>38.04571428571429</v>
      </c>
      <c r="I126" s="31">
        <f t="shared" si="19"/>
        <v>0</v>
      </c>
      <c r="J126" s="31">
        <v>0</v>
      </c>
      <c r="K126" s="51">
        <v>0</v>
      </c>
    </row>
    <row r="127" spans="1:11" ht="19.5" customHeight="1" x14ac:dyDescent="0.2">
      <c r="A127" s="52" t="s">
        <v>192</v>
      </c>
      <c r="B127" s="53" t="s">
        <v>193</v>
      </c>
      <c r="C127" s="54">
        <f>C128+C129+C130+C131+C132+C133+C134+C135</f>
        <v>1001212420</v>
      </c>
      <c r="D127" s="54">
        <v>600684546</v>
      </c>
      <c r="E127" s="54">
        <v>492653789</v>
      </c>
      <c r="F127" s="54">
        <v>481205962</v>
      </c>
      <c r="G127" s="54">
        <v>480749061</v>
      </c>
      <c r="H127" s="55">
        <f t="shared" si="18"/>
        <v>59.99571459570987</v>
      </c>
      <c r="I127" s="55">
        <f t="shared" si="19"/>
        <v>82.015392651703081</v>
      </c>
      <c r="J127" s="56">
        <f t="shared" si="20"/>
        <v>97.676293726830536</v>
      </c>
      <c r="K127" s="57">
        <f t="shared" si="21"/>
        <v>99.905050843904547</v>
      </c>
    </row>
    <row r="128" spans="1:11" ht="12.75" customHeight="1" thickBot="1" x14ac:dyDescent="0.25">
      <c r="A128" s="64" t="s">
        <v>194</v>
      </c>
      <c r="B128" s="65" t="s">
        <v>195</v>
      </c>
      <c r="C128" s="66">
        <v>65000000</v>
      </c>
      <c r="D128" s="66">
        <v>27161502</v>
      </c>
      <c r="E128" s="66">
        <v>27161502</v>
      </c>
      <c r="F128" s="66">
        <v>27161502</v>
      </c>
      <c r="G128" s="66">
        <v>27161502</v>
      </c>
      <c r="H128" s="67">
        <f t="shared" si="18"/>
        <v>41.786926153846153</v>
      </c>
      <c r="I128" s="67">
        <f t="shared" si="19"/>
        <v>100</v>
      </c>
      <c r="J128" s="68">
        <f t="shared" si="20"/>
        <v>100</v>
      </c>
      <c r="K128" s="69">
        <f t="shared" si="21"/>
        <v>100</v>
      </c>
    </row>
    <row r="129" spans="1:11" ht="21" customHeight="1" x14ac:dyDescent="0.2">
      <c r="A129" s="18" t="s">
        <v>196</v>
      </c>
      <c r="B129" s="46" t="s">
        <v>197</v>
      </c>
      <c r="C129" s="20">
        <v>119790100</v>
      </c>
      <c r="D129" s="20">
        <v>87004451</v>
      </c>
      <c r="E129" s="20">
        <v>87004451</v>
      </c>
      <c r="F129" s="20">
        <v>75557170</v>
      </c>
      <c r="G129" s="20">
        <v>75557170</v>
      </c>
      <c r="H129" s="47">
        <f t="shared" si="18"/>
        <v>72.630752457840842</v>
      </c>
      <c r="I129" s="47">
        <f t="shared" si="19"/>
        <v>100</v>
      </c>
      <c r="J129" s="48">
        <f t="shared" si="20"/>
        <v>86.842878877541565</v>
      </c>
      <c r="K129" s="49">
        <f t="shared" si="21"/>
        <v>100</v>
      </c>
    </row>
    <row r="130" spans="1:11" ht="12.75" customHeight="1" x14ac:dyDescent="0.2">
      <c r="A130" s="28" t="s">
        <v>198</v>
      </c>
      <c r="B130" s="29" t="s">
        <v>199</v>
      </c>
      <c r="C130" s="50">
        <v>25000000</v>
      </c>
      <c r="D130" s="50">
        <v>0</v>
      </c>
      <c r="E130" s="50">
        <v>0</v>
      </c>
      <c r="F130" s="50">
        <v>0</v>
      </c>
      <c r="G130" s="50">
        <v>0</v>
      </c>
      <c r="H130" s="31">
        <f t="shared" si="18"/>
        <v>0</v>
      </c>
      <c r="I130" s="31">
        <v>0</v>
      </c>
      <c r="J130" s="31">
        <v>0</v>
      </c>
      <c r="K130" s="51">
        <v>0</v>
      </c>
    </row>
    <row r="131" spans="1:11" ht="12.75" customHeight="1" x14ac:dyDescent="0.2">
      <c r="A131" s="28" t="s">
        <v>200</v>
      </c>
      <c r="B131" s="29" t="s">
        <v>201</v>
      </c>
      <c r="C131" s="50">
        <v>348000000</v>
      </c>
      <c r="D131" s="50">
        <v>135799675</v>
      </c>
      <c r="E131" s="50">
        <v>135799675</v>
      </c>
      <c r="F131" s="50">
        <v>135799675</v>
      </c>
      <c r="G131" s="50">
        <v>135799675</v>
      </c>
      <c r="H131" s="31">
        <f t="shared" si="18"/>
        <v>39.022895114942528</v>
      </c>
      <c r="I131" s="31">
        <f t="shared" si="19"/>
        <v>100</v>
      </c>
      <c r="J131" s="32">
        <f t="shared" si="20"/>
        <v>100</v>
      </c>
      <c r="K131" s="33">
        <f t="shared" si="21"/>
        <v>100</v>
      </c>
    </row>
    <row r="132" spans="1:11" ht="19.5" customHeight="1" x14ac:dyDescent="0.2">
      <c r="A132" s="28" t="s">
        <v>202</v>
      </c>
      <c r="B132" s="29" t="s">
        <v>203</v>
      </c>
      <c r="C132" s="50">
        <v>184209900</v>
      </c>
      <c r="D132" s="50">
        <v>184209900</v>
      </c>
      <c r="E132" s="50">
        <v>134391562</v>
      </c>
      <c r="F132" s="50">
        <v>134391016</v>
      </c>
      <c r="G132" s="50">
        <v>134391016</v>
      </c>
      <c r="H132" s="31">
        <f t="shared" si="18"/>
        <v>100</v>
      </c>
      <c r="I132" s="31">
        <f t="shared" si="19"/>
        <v>72.955667420697807</v>
      </c>
      <c r="J132" s="32">
        <f t="shared" si="20"/>
        <v>99.999593724492911</v>
      </c>
      <c r="K132" s="33">
        <f t="shared" si="21"/>
        <v>100</v>
      </c>
    </row>
    <row r="133" spans="1:11" ht="19.5" customHeight="1" x14ac:dyDescent="0.2">
      <c r="A133" s="28" t="s">
        <v>204</v>
      </c>
      <c r="B133" s="29" t="s">
        <v>205</v>
      </c>
      <c r="C133" s="50">
        <v>1000000</v>
      </c>
      <c r="D133" s="50">
        <v>1000000</v>
      </c>
      <c r="E133" s="50">
        <v>1000000</v>
      </c>
      <c r="F133" s="50">
        <v>1000000</v>
      </c>
      <c r="G133" s="50">
        <v>1000000</v>
      </c>
      <c r="H133" s="31">
        <f t="shared" si="18"/>
        <v>100</v>
      </c>
      <c r="I133" s="31">
        <f t="shared" si="19"/>
        <v>100</v>
      </c>
      <c r="J133" s="32">
        <f t="shared" si="20"/>
        <v>100</v>
      </c>
      <c r="K133" s="33">
        <f t="shared" si="21"/>
        <v>100</v>
      </c>
    </row>
    <row r="134" spans="1:11" ht="20.25" customHeight="1" x14ac:dyDescent="0.2">
      <c r="A134" s="28" t="s">
        <v>206</v>
      </c>
      <c r="B134" s="29" t="s">
        <v>207</v>
      </c>
      <c r="C134" s="50">
        <v>58212420</v>
      </c>
      <c r="D134" s="50">
        <v>58212419</v>
      </c>
      <c r="E134" s="50">
        <v>0</v>
      </c>
      <c r="F134" s="50">
        <v>0</v>
      </c>
      <c r="G134" s="50">
        <v>0</v>
      </c>
      <c r="H134" s="31">
        <f t="shared" si="18"/>
        <v>99.999998282153541</v>
      </c>
      <c r="I134" s="31">
        <f t="shared" si="19"/>
        <v>0</v>
      </c>
      <c r="J134" s="31">
        <v>0</v>
      </c>
      <c r="K134" s="51">
        <v>0</v>
      </c>
    </row>
    <row r="135" spans="1:11" ht="12.75" customHeight="1" x14ac:dyDescent="0.2">
      <c r="A135" s="28" t="s">
        <v>208</v>
      </c>
      <c r="B135" s="29" t="s">
        <v>209</v>
      </c>
      <c r="C135" s="50">
        <v>200000000</v>
      </c>
      <c r="D135" s="50">
        <v>107296599</v>
      </c>
      <c r="E135" s="50">
        <v>107296599</v>
      </c>
      <c r="F135" s="50">
        <v>107296599</v>
      </c>
      <c r="G135" s="50">
        <v>106839698</v>
      </c>
      <c r="H135" s="31">
        <f t="shared" si="18"/>
        <v>53.648299499999993</v>
      </c>
      <c r="I135" s="31">
        <f t="shared" si="19"/>
        <v>100</v>
      </c>
      <c r="J135" s="32">
        <f t="shared" si="20"/>
        <v>100</v>
      </c>
      <c r="K135" s="33">
        <f t="shared" si="21"/>
        <v>99.574170100209784</v>
      </c>
    </row>
    <row r="136" spans="1:11" ht="21" customHeight="1" x14ac:dyDescent="0.2">
      <c r="A136" s="52" t="s">
        <v>210</v>
      </c>
      <c r="B136" s="53" t="s">
        <v>211</v>
      </c>
      <c r="C136" s="54">
        <f>C137+C138+C139</f>
        <v>350000000</v>
      </c>
      <c r="D136" s="54">
        <v>264456000</v>
      </c>
      <c r="E136" s="54">
        <v>227610155</v>
      </c>
      <c r="F136" s="54">
        <v>76120594</v>
      </c>
      <c r="G136" s="54">
        <v>76120594</v>
      </c>
      <c r="H136" s="55">
        <f t="shared" si="18"/>
        <v>75.558857142857136</v>
      </c>
      <c r="I136" s="55">
        <f t="shared" si="19"/>
        <v>86.067306092506882</v>
      </c>
      <c r="J136" s="56">
        <f t="shared" si="20"/>
        <v>33.443408533331912</v>
      </c>
      <c r="K136" s="57">
        <f t="shared" si="21"/>
        <v>100</v>
      </c>
    </row>
    <row r="137" spans="1:11" ht="12.75" customHeight="1" x14ac:dyDescent="0.2">
      <c r="A137" s="28" t="s">
        <v>212</v>
      </c>
      <c r="B137" s="29" t="s">
        <v>213</v>
      </c>
      <c r="C137" s="50">
        <v>100000000</v>
      </c>
      <c r="D137" s="50">
        <v>93000000</v>
      </c>
      <c r="E137" s="50">
        <v>56197900</v>
      </c>
      <c r="F137" s="50">
        <v>5300000</v>
      </c>
      <c r="G137" s="50">
        <v>5300000</v>
      </c>
      <c r="H137" s="31">
        <f t="shared" si="18"/>
        <v>93</v>
      </c>
      <c r="I137" s="31">
        <f t="shared" si="19"/>
        <v>60.427849462365593</v>
      </c>
      <c r="J137" s="32">
        <f t="shared" si="20"/>
        <v>9.4309573845286021</v>
      </c>
      <c r="K137" s="33">
        <f t="shared" si="21"/>
        <v>100</v>
      </c>
    </row>
    <row r="138" spans="1:11" ht="12.75" customHeight="1" x14ac:dyDescent="0.2">
      <c r="A138" s="28" t="s">
        <v>214</v>
      </c>
      <c r="B138" s="29" t="s">
        <v>215</v>
      </c>
      <c r="C138" s="50">
        <v>30000000</v>
      </c>
      <c r="D138" s="50">
        <v>21506000</v>
      </c>
      <c r="E138" s="50">
        <v>21506000</v>
      </c>
      <c r="F138" s="50">
        <v>1445000</v>
      </c>
      <c r="G138" s="50">
        <v>1445000</v>
      </c>
      <c r="H138" s="31">
        <f t="shared" si="18"/>
        <v>71.686666666666667</v>
      </c>
      <c r="I138" s="31">
        <f t="shared" si="19"/>
        <v>100</v>
      </c>
      <c r="J138" s="32">
        <f t="shared" si="20"/>
        <v>6.7190551474007254</v>
      </c>
      <c r="K138" s="33">
        <f t="shared" si="21"/>
        <v>100</v>
      </c>
    </row>
    <row r="139" spans="1:11" ht="22.5" customHeight="1" x14ac:dyDescent="0.2">
      <c r="A139" s="28" t="s">
        <v>216</v>
      </c>
      <c r="B139" s="29" t="s">
        <v>217</v>
      </c>
      <c r="C139" s="50">
        <v>220000000</v>
      </c>
      <c r="D139" s="50">
        <v>149950000</v>
      </c>
      <c r="E139" s="50">
        <v>149906255</v>
      </c>
      <c r="F139" s="50">
        <v>69375594</v>
      </c>
      <c r="G139" s="50">
        <v>69375594</v>
      </c>
      <c r="H139" s="31">
        <f t="shared" si="18"/>
        <v>68.159090909090907</v>
      </c>
      <c r="I139" s="31">
        <f t="shared" si="19"/>
        <v>99.970826942314105</v>
      </c>
      <c r="J139" s="32">
        <f t="shared" si="20"/>
        <v>46.279319031750873</v>
      </c>
      <c r="K139" s="33">
        <f t="shared" si="21"/>
        <v>100</v>
      </c>
    </row>
    <row r="140" spans="1:11" ht="12.75" customHeight="1" x14ac:dyDescent="0.2">
      <c r="A140" s="34" t="s">
        <v>218</v>
      </c>
      <c r="B140" s="35" t="s">
        <v>219</v>
      </c>
      <c r="C140" s="36">
        <f>C141+C147</f>
        <v>65209927847</v>
      </c>
      <c r="D140" s="36">
        <v>26859062202</v>
      </c>
      <c r="E140" s="36">
        <v>26751564343</v>
      </c>
      <c r="F140" s="36">
        <v>26751564343</v>
      </c>
      <c r="G140" s="36">
        <v>26751564343</v>
      </c>
      <c r="H140" s="37">
        <f t="shared" ref="H140:H203" si="22">D140/C140*100</f>
        <v>41.188608987604731</v>
      </c>
      <c r="I140" s="37">
        <f t="shared" ref="I140:I203" si="23">E140/D140*100</f>
        <v>99.599770616741807</v>
      </c>
      <c r="J140" s="38">
        <f t="shared" ref="J140:J203" si="24">F140/E140*100</f>
        <v>100</v>
      </c>
      <c r="K140" s="39">
        <f t="shared" ref="K140:K203" si="25">G140/F140*100</f>
        <v>100</v>
      </c>
    </row>
    <row r="141" spans="1:11" ht="12.75" customHeight="1" x14ac:dyDescent="0.2">
      <c r="A141" s="34" t="s">
        <v>220</v>
      </c>
      <c r="B141" s="35" t="s">
        <v>221</v>
      </c>
      <c r="C141" s="36">
        <f>C142+C145</f>
        <v>46349332079</v>
      </c>
      <c r="D141" s="36">
        <v>18902164686</v>
      </c>
      <c r="E141" s="36">
        <v>18893386656</v>
      </c>
      <c r="F141" s="36">
        <v>18893386656</v>
      </c>
      <c r="G141" s="36">
        <v>18893386656</v>
      </c>
      <c r="H141" s="37">
        <f t="shared" si="22"/>
        <v>40.78195701673166</v>
      </c>
      <c r="I141" s="37">
        <f t="shared" si="23"/>
        <v>99.95356071568618</v>
      </c>
      <c r="J141" s="38">
        <f t="shared" si="24"/>
        <v>100</v>
      </c>
      <c r="K141" s="39">
        <f t="shared" si="25"/>
        <v>100</v>
      </c>
    </row>
    <row r="142" spans="1:11" ht="12.75" customHeight="1" x14ac:dyDescent="0.2">
      <c r="A142" s="34" t="s">
        <v>222</v>
      </c>
      <c r="B142" s="35" t="s">
        <v>223</v>
      </c>
      <c r="C142" s="36">
        <f>C143+C144</f>
        <v>46274332079</v>
      </c>
      <c r="D142" s="36">
        <v>18902164686</v>
      </c>
      <c r="E142" s="36">
        <v>18893386656</v>
      </c>
      <c r="F142" s="36">
        <v>18893386656</v>
      </c>
      <c r="G142" s="36">
        <v>18893386656</v>
      </c>
      <c r="H142" s="37">
        <f t="shared" si="22"/>
        <v>40.848055145842054</v>
      </c>
      <c r="I142" s="37">
        <f t="shared" si="23"/>
        <v>99.95356071568618</v>
      </c>
      <c r="J142" s="38">
        <f t="shared" si="24"/>
        <v>100</v>
      </c>
      <c r="K142" s="39">
        <f t="shared" si="25"/>
        <v>100</v>
      </c>
    </row>
    <row r="143" spans="1:11" ht="27" customHeight="1" x14ac:dyDescent="0.2">
      <c r="A143" s="28" t="s">
        <v>224</v>
      </c>
      <c r="B143" s="29" t="s">
        <v>225</v>
      </c>
      <c r="C143" s="50">
        <v>42761718477</v>
      </c>
      <c r="D143" s="50">
        <v>18902164686</v>
      </c>
      <c r="E143" s="50">
        <v>18893386656</v>
      </c>
      <c r="F143" s="50">
        <v>18893386656</v>
      </c>
      <c r="G143" s="50">
        <v>18893386656</v>
      </c>
      <c r="H143" s="31">
        <f t="shared" si="22"/>
        <v>44.203473010952074</v>
      </c>
      <c r="I143" s="31">
        <f t="shared" si="23"/>
        <v>99.95356071568618</v>
      </c>
      <c r="J143" s="32">
        <f t="shared" si="24"/>
        <v>100</v>
      </c>
      <c r="K143" s="33">
        <f t="shared" si="25"/>
        <v>100</v>
      </c>
    </row>
    <row r="144" spans="1:11" ht="24" customHeight="1" x14ac:dyDescent="0.2">
      <c r="A144" s="28" t="s">
        <v>226</v>
      </c>
      <c r="B144" s="29" t="s">
        <v>227</v>
      </c>
      <c r="C144" s="50">
        <v>3512613602</v>
      </c>
      <c r="D144" s="50">
        <v>0</v>
      </c>
      <c r="E144" s="50">
        <v>0</v>
      </c>
      <c r="F144" s="50">
        <v>0</v>
      </c>
      <c r="G144" s="50">
        <v>0</v>
      </c>
      <c r="H144" s="31">
        <f t="shared" si="22"/>
        <v>0</v>
      </c>
      <c r="I144" s="31">
        <v>0</v>
      </c>
      <c r="J144" s="31">
        <v>0</v>
      </c>
      <c r="K144" s="51">
        <v>0</v>
      </c>
    </row>
    <row r="145" spans="1:11" ht="21.75" customHeight="1" x14ac:dyDescent="0.2">
      <c r="A145" s="34" t="s">
        <v>228</v>
      </c>
      <c r="B145" s="35" t="s">
        <v>229</v>
      </c>
      <c r="C145" s="36">
        <f>C146</f>
        <v>75000000</v>
      </c>
      <c r="D145" s="36">
        <v>0</v>
      </c>
      <c r="E145" s="36">
        <v>0</v>
      </c>
      <c r="F145" s="36">
        <v>0</v>
      </c>
      <c r="G145" s="36">
        <v>0</v>
      </c>
      <c r="H145" s="37">
        <f t="shared" si="22"/>
        <v>0</v>
      </c>
      <c r="I145" s="37">
        <v>0</v>
      </c>
      <c r="J145" s="37">
        <v>0</v>
      </c>
      <c r="K145" s="71">
        <v>0</v>
      </c>
    </row>
    <row r="146" spans="1:11" ht="20.25" customHeight="1" x14ac:dyDescent="0.2">
      <c r="A146" s="28" t="s">
        <v>230</v>
      </c>
      <c r="B146" s="29" t="s">
        <v>231</v>
      </c>
      <c r="C146" s="50">
        <v>75000000</v>
      </c>
      <c r="D146" s="50">
        <v>0</v>
      </c>
      <c r="E146" s="50">
        <v>0</v>
      </c>
      <c r="F146" s="50">
        <v>0</v>
      </c>
      <c r="G146" s="50">
        <v>0</v>
      </c>
      <c r="H146" s="31">
        <f t="shared" si="22"/>
        <v>0</v>
      </c>
      <c r="I146" s="31">
        <v>0</v>
      </c>
      <c r="J146" s="31">
        <v>0</v>
      </c>
      <c r="K146" s="51">
        <v>0</v>
      </c>
    </row>
    <row r="147" spans="1:11" ht="21.75" customHeight="1" x14ac:dyDescent="0.2">
      <c r="A147" s="34" t="s">
        <v>232</v>
      </c>
      <c r="B147" s="35" t="s">
        <v>229</v>
      </c>
      <c r="C147" s="36">
        <f>C148+C150</f>
        <v>18860595768</v>
      </c>
      <c r="D147" s="36">
        <v>7956897516</v>
      </c>
      <c r="E147" s="36">
        <v>7858177687</v>
      </c>
      <c r="F147" s="36">
        <v>7858177687</v>
      </c>
      <c r="G147" s="36">
        <v>7858177687</v>
      </c>
      <c r="H147" s="37">
        <f t="shared" si="22"/>
        <v>42.187943657114701</v>
      </c>
      <c r="I147" s="37">
        <f t="shared" si="23"/>
        <v>98.759317575707229</v>
      </c>
      <c r="J147" s="38">
        <f t="shared" si="24"/>
        <v>100</v>
      </c>
      <c r="K147" s="39">
        <f t="shared" si="25"/>
        <v>100</v>
      </c>
    </row>
    <row r="148" spans="1:11" ht="21.75" customHeight="1" x14ac:dyDescent="0.2">
      <c r="A148" s="34" t="s">
        <v>233</v>
      </c>
      <c r="B148" s="35" t="s">
        <v>234</v>
      </c>
      <c r="C148" s="36">
        <f>C149</f>
        <v>18855494436</v>
      </c>
      <c r="D148" s="36">
        <v>7956897516</v>
      </c>
      <c r="E148" s="36">
        <v>7858177687</v>
      </c>
      <c r="F148" s="36">
        <v>7858177687</v>
      </c>
      <c r="G148" s="36">
        <v>7858177687</v>
      </c>
      <c r="H148" s="37">
        <f t="shared" si="22"/>
        <v>42.199357556003577</v>
      </c>
      <c r="I148" s="37">
        <f t="shared" si="23"/>
        <v>98.759317575707229</v>
      </c>
      <c r="J148" s="38">
        <f t="shared" si="24"/>
        <v>100</v>
      </c>
      <c r="K148" s="39">
        <f t="shared" si="25"/>
        <v>100</v>
      </c>
    </row>
    <row r="149" spans="1:11" ht="21.75" customHeight="1" x14ac:dyDescent="0.2">
      <c r="A149" s="28" t="s">
        <v>235</v>
      </c>
      <c r="B149" s="29" t="s">
        <v>236</v>
      </c>
      <c r="C149" s="50">
        <v>18855494436</v>
      </c>
      <c r="D149" s="50">
        <v>7956897516</v>
      </c>
      <c r="E149" s="50">
        <v>7858177687</v>
      </c>
      <c r="F149" s="50">
        <v>7858177687</v>
      </c>
      <c r="G149" s="50">
        <v>7858177687</v>
      </c>
      <c r="H149" s="31">
        <f t="shared" si="22"/>
        <v>42.199357556003577</v>
      </c>
      <c r="I149" s="31">
        <f t="shared" si="23"/>
        <v>98.759317575707229</v>
      </c>
      <c r="J149" s="32">
        <f t="shared" si="24"/>
        <v>100</v>
      </c>
      <c r="K149" s="33">
        <f t="shared" si="25"/>
        <v>100</v>
      </c>
    </row>
    <row r="150" spans="1:11" ht="21" customHeight="1" x14ac:dyDescent="0.2">
      <c r="A150" s="34" t="s">
        <v>237</v>
      </c>
      <c r="B150" s="35" t="s">
        <v>238</v>
      </c>
      <c r="C150" s="36">
        <f>C151</f>
        <v>5101332</v>
      </c>
      <c r="D150" s="36">
        <v>0</v>
      </c>
      <c r="E150" s="36">
        <v>0</v>
      </c>
      <c r="F150" s="36">
        <v>0</v>
      </c>
      <c r="G150" s="36">
        <v>0</v>
      </c>
      <c r="H150" s="37">
        <f t="shared" si="22"/>
        <v>0</v>
      </c>
      <c r="I150" s="37">
        <v>0</v>
      </c>
      <c r="J150" s="37">
        <v>0</v>
      </c>
      <c r="K150" s="71">
        <v>0</v>
      </c>
    </row>
    <row r="151" spans="1:11" ht="25.5" customHeight="1" x14ac:dyDescent="0.2">
      <c r="A151" s="28" t="s">
        <v>239</v>
      </c>
      <c r="B151" s="29" t="s">
        <v>240</v>
      </c>
      <c r="C151" s="50">
        <v>5101332</v>
      </c>
      <c r="D151" s="50">
        <v>0</v>
      </c>
      <c r="E151" s="50">
        <v>0</v>
      </c>
      <c r="F151" s="50">
        <v>0</v>
      </c>
      <c r="G151" s="50">
        <v>0</v>
      </c>
      <c r="H151" s="31">
        <f t="shared" si="22"/>
        <v>0</v>
      </c>
      <c r="I151" s="31">
        <v>0</v>
      </c>
      <c r="J151" s="31">
        <v>0</v>
      </c>
      <c r="K151" s="51">
        <v>0</v>
      </c>
    </row>
    <row r="152" spans="1:11" ht="12.75" customHeight="1" thickBot="1" x14ac:dyDescent="0.25">
      <c r="A152" s="79" t="s">
        <v>241</v>
      </c>
      <c r="B152" s="80" t="s">
        <v>242</v>
      </c>
      <c r="C152" s="81">
        <f>C153+C173+C199+C204</f>
        <v>48640275054</v>
      </c>
      <c r="D152" s="81">
        <v>23964111061</v>
      </c>
      <c r="E152" s="81">
        <v>20773952535</v>
      </c>
      <c r="F152" s="81">
        <v>12087561319.58</v>
      </c>
      <c r="G152" s="81">
        <v>12021587819.58</v>
      </c>
      <c r="H152" s="82">
        <f t="shared" si="22"/>
        <v>49.268041832401764</v>
      </c>
      <c r="I152" s="82">
        <f t="shared" si="23"/>
        <v>86.687766060341076</v>
      </c>
      <c r="J152" s="83">
        <f t="shared" si="24"/>
        <v>58.186141030287089</v>
      </c>
      <c r="K152" s="84">
        <f t="shared" si="25"/>
        <v>99.454203389288026</v>
      </c>
    </row>
    <row r="153" spans="1:11" ht="12.75" customHeight="1" x14ac:dyDescent="0.2">
      <c r="A153" s="119" t="s">
        <v>243</v>
      </c>
      <c r="B153" s="120" t="s">
        <v>244</v>
      </c>
      <c r="C153" s="121">
        <f>C154+C157+C169</f>
        <v>7509443708</v>
      </c>
      <c r="D153" s="121">
        <v>2073149525</v>
      </c>
      <c r="E153" s="121">
        <v>1190444748</v>
      </c>
      <c r="F153" s="121">
        <v>578641514.16999996</v>
      </c>
      <c r="G153" s="121">
        <v>568401514.16999996</v>
      </c>
      <c r="H153" s="122">
        <f t="shared" si="22"/>
        <v>27.607231715332276</v>
      </c>
      <c r="I153" s="122">
        <f t="shared" si="23"/>
        <v>57.422039927390188</v>
      </c>
      <c r="J153" s="124">
        <f t="shared" si="24"/>
        <v>48.607170987325823</v>
      </c>
      <c r="K153" s="123">
        <f t="shared" si="25"/>
        <v>98.230337825883751</v>
      </c>
    </row>
    <row r="154" spans="1:11" ht="12.75" customHeight="1" x14ac:dyDescent="0.2">
      <c r="A154" s="34" t="s">
        <v>245</v>
      </c>
      <c r="B154" s="35" t="s">
        <v>246</v>
      </c>
      <c r="C154" s="36">
        <f>C155</f>
        <v>1945773372</v>
      </c>
      <c r="D154" s="36">
        <v>1055600706</v>
      </c>
      <c r="E154" s="36">
        <v>404919273</v>
      </c>
      <c r="F154" s="36">
        <v>75840878</v>
      </c>
      <c r="G154" s="36">
        <v>75840878</v>
      </c>
      <c r="H154" s="37">
        <f t="shared" si="22"/>
        <v>54.250958574635078</v>
      </c>
      <c r="I154" s="37">
        <f t="shared" si="23"/>
        <v>38.359132454009554</v>
      </c>
      <c r="J154" s="38">
        <f t="shared" si="24"/>
        <v>18.729876065938704</v>
      </c>
      <c r="K154" s="39">
        <f t="shared" si="25"/>
        <v>100</v>
      </c>
    </row>
    <row r="155" spans="1:11" ht="12.75" customHeight="1" x14ac:dyDescent="0.2">
      <c r="A155" s="52" t="s">
        <v>247</v>
      </c>
      <c r="B155" s="53" t="s">
        <v>248</v>
      </c>
      <c r="C155" s="54">
        <f>C156</f>
        <v>1945773372</v>
      </c>
      <c r="D155" s="54">
        <v>1055600706</v>
      </c>
      <c r="E155" s="54">
        <v>404919273</v>
      </c>
      <c r="F155" s="54">
        <v>75840878</v>
      </c>
      <c r="G155" s="54">
        <v>75840878</v>
      </c>
      <c r="H155" s="55">
        <f t="shared" si="22"/>
        <v>54.250958574635078</v>
      </c>
      <c r="I155" s="55">
        <f t="shared" si="23"/>
        <v>38.359132454009554</v>
      </c>
      <c r="J155" s="56">
        <f t="shared" si="24"/>
        <v>18.729876065938704</v>
      </c>
      <c r="K155" s="57">
        <f t="shared" si="25"/>
        <v>100</v>
      </c>
    </row>
    <row r="156" spans="1:11" ht="12.75" customHeight="1" x14ac:dyDescent="0.2">
      <c r="A156" s="28" t="s">
        <v>249</v>
      </c>
      <c r="B156" s="29" t="s">
        <v>250</v>
      </c>
      <c r="C156" s="50">
        <v>1945773372</v>
      </c>
      <c r="D156" s="50">
        <v>1055600706</v>
      </c>
      <c r="E156" s="50">
        <v>404919273</v>
      </c>
      <c r="F156" s="50">
        <v>75840878</v>
      </c>
      <c r="G156" s="50">
        <v>75840878</v>
      </c>
      <c r="H156" s="31">
        <f t="shared" si="22"/>
        <v>54.250958574635078</v>
      </c>
      <c r="I156" s="31">
        <f t="shared" si="23"/>
        <v>38.359132454009554</v>
      </c>
      <c r="J156" s="32">
        <f t="shared" si="24"/>
        <v>18.729876065938704</v>
      </c>
      <c r="K156" s="33">
        <f t="shared" si="25"/>
        <v>100</v>
      </c>
    </row>
    <row r="157" spans="1:11" ht="21.75" customHeight="1" x14ac:dyDescent="0.2">
      <c r="A157" s="34" t="s">
        <v>251</v>
      </c>
      <c r="B157" s="35" t="s">
        <v>252</v>
      </c>
      <c r="C157" s="36">
        <f>C158+C167</f>
        <v>5057882124</v>
      </c>
      <c r="D157" s="36">
        <v>874434880</v>
      </c>
      <c r="E157" s="36">
        <v>673033532</v>
      </c>
      <c r="F157" s="36">
        <v>448691965.17000002</v>
      </c>
      <c r="G157" s="36">
        <v>438451965.17000002</v>
      </c>
      <c r="H157" s="37">
        <f t="shared" si="22"/>
        <v>17.288557909460682</v>
      </c>
      <c r="I157" s="37">
        <f t="shared" si="23"/>
        <v>76.967827724346947</v>
      </c>
      <c r="J157" s="38">
        <f t="shared" si="24"/>
        <v>66.667104064883347</v>
      </c>
      <c r="K157" s="39">
        <f t="shared" si="25"/>
        <v>97.717810704250013</v>
      </c>
    </row>
    <row r="158" spans="1:11" ht="23.25" customHeight="1" x14ac:dyDescent="0.2">
      <c r="A158" s="52" t="s">
        <v>253</v>
      </c>
      <c r="B158" s="53" t="s">
        <v>254</v>
      </c>
      <c r="C158" s="54">
        <f>C159+C160+C161+C162+C163+C164+C165+C166</f>
        <v>2471358793</v>
      </c>
      <c r="D158" s="54">
        <v>704434880</v>
      </c>
      <c r="E158" s="54">
        <v>525069262</v>
      </c>
      <c r="F158" s="54">
        <v>316495195.17000002</v>
      </c>
      <c r="G158" s="54">
        <v>306255195.17000002</v>
      </c>
      <c r="H158" s="55">
        <f t="shared" si="22"/>
        <v>28.503950215374495</v>
      </c>
      <c r="I158" s="55">
        <f t="shared" si="23"/>
        <v>74.537658044417114</v>
      </c>
      <c r="J158" s="56">
        <f t="shared" si="24"/>
        <v>60.27684689910491</v>
      </c>
      <c r="K158" s="57">
        <f t="shared" si="25"/>
        <v>96.764563836585339</v>
      </c>
    </row>
    <row r="159" spans="1:11" ht="12.75" customHeight="1" x14ac:dyDescent="0.2">
      <c r="A159" s="28" t="s">
        <v>255</v>
      </c>
      <c r="B159" s="29" t="s">
        <v>256</v>
      </c>
      <c r="C159" s="50">
        <v>600000000</v>
      </c>
      <c r="D159" s="50">
        <v>89706542</v>
      </c>
      <c r="E159" s="50">
        <v>33431438</v>
      </c>
      <c r="F159" s="50">
        <v>33431438</v>
      </c>
      <c r="G159" s="50">
        <v>23191438</v>
      </c>
      <c r="H159" s="31">
        <f t="shared" si="22"/>
        <v>14.951090333333333</v>
      </c>
      <c r="I159" s="31">
        <f t="shared" si="23"/>
        <v>37.267558479737183</v>
      </c>
      <c r="J159" s="32">
        <f t="shared" si="24"/>
        <v>100</v>
      </c>
      <c r="K159" s="33">
        <f t="shared" si="25"/>
        <v>69.370147942783674</v>
      </c>
    </row>
    <row r="160" spans="1:11" ht="23.25" customHeight="1" x14ac:dyDescent="0.2">
      <c r="A160" s="28" t="s">
        <v>257</v>
      </c>
      <c r="B160" s="29" t="s">
        <v>258</v>
      </c>
      <c r="C160" s="50">
        <v>152000000</v>
      </c>
      <c r="D160" s="50">
        <v>0</v>
      </c>
      <c r="E160" s="50">
        <v>0</v>
      </c>
      <c r="F160" s="50">
        <v>0</v>
      </c>
      <c r="G160" s="50">
        <v>0</v>
      </c>
      <c r="H160" s="31">
        <f t="shared" si="22"/>
        <v>0</v>
      </c>
      <c r="I160" s="31">
        <v>0</v>
      </c>
      <c r="J160" s="31">
        <v>0</v>
      </c>
      <c r="K160" s="51">
        <v>0</v>
      </c>
    </row>
    <row r="161" spans="1:11" ht="12.75" customHeight="1" x14ac:dyDescent="0.2">
      <c r="A161" s="28" t="s">
        <v>259</v>
      </c>
      <c r="B161" s="29" t="s">
        <v>260</v>
      </c>
      <c r="C161" s="50">
        <v>568000000</v>
      </c>
      <c r="D161" s="50">
        <v>252701733</v>
      </c>
      <c r="E161" s="50">
        <v>197347091</v>
      </c>
      <c r="F161" s="50">
        <v>127380059</v>
      </c>
      <c r="G161" s="50">
        <v>127380059</v>
      </c>
      <c r="H161" s="31">
        <f t="shared" si="22"/>
        <v>44.489741725352111</v>
      </c>
      <c r="I161" s="31">
        <f t="shared" si="23"/>
        <v>78.094870445546178</v>
      </c>
      <c r="J161" s="32">
        <f t="shared" si="24"/>
        <v>64.54620554807164</v>
      </c>
      <c r="K161" s="33">
        <f t="shared" si="25"/>
        <v>100</v>
      </c>
    </row>
    <row r="162" spans="1:11" ht="23.25" customHeight="1" x14ac:dyDescent="0.2">
      <c r="A162" s="28" t="s">
        <v>261</v>
      </c>
      <c r="B162" s="29" t="s">
        <v>262</v>
      </c>
      <c r="C162" s="50">
        <v>400000000</v>
      </c>
      <c r="D162" s="50">
        <v>0</v>
      </c>
      <c r="E162" s="50">
        <v>0</v>
      </c>
      <c r="F162" s="50">
        <v>0</v>
      </c>
      <c r="G162" s="50">
        <v>0</v>
      </c>
      <c r="H162" s="31">
        <f t="shared" si="22"/>
        <v>0</v>
      </c>
      <c r="I162" s="31">
        <v>0</v>
      </c>
      <c r="J162" s="31">
        <v>0</v>
      </c>
      <c r="K162" s="51">
        <v>0</v>
      </c>
    </row>
    <row r="163" spans="1:11" ht="23.25" customHeight="1" x14ac:dyDescent="0.2">
      <c r="A163" s="28" t="s">
        <v>263</v>
      </c>
      <c r="B163" s="29" t="s">
        <v>264</v>
      </c>
      <c r="C163" s="50">
        <v>160358793</v>
      </c>
      <c r="D163" s="50">
        <v>85909529</v>
      </c>
      <c r="E163" s="50">
        <v>76389529</v>
      </c>
      <c r="F163" s="50">
        <v>22940727.879999999</v>
      </c>
      <c r="G163" s="50">
        <v>22940727.879999999</v>
      </c>
      <c r="H163" s="31">
        <f t="shared" si="22"/>
        <v>53.573319799183075</v>
      </c>
      <c r="I163" s="31">
        <f t="shared" si="23"/>
        <v>88.918575027922685</v>
      </c>
      <c r="J163" s="32">
        <f t="shared" si="24"/>
        <v>30.031246664709766</v>
      </c>
      <c r="K163" s="33">
        <f t="shared" si="25"/>
        <v>100</v>
      </c>
    </row>
    <row r="164" spans="1:11" ht="20.25" customHeight="1" x14ac:dyDescent="0.2">
      <c r="A164" s="28" t="s">
        <v>265</v>
      </c>
      <c r="B164" s="29" t="s">
        <v>266</v>
      </c>
      <c r="C164" s="50">
        <v>357000000</v>
      </c>
      <c r="D164" s="50">
        <v>118053140</v>
      </c>
      <c r="E164" s="50">
        <v>115237268</v>
      </c>
      <c r="F164" s="50">
        <v>115237268</v>
      </c>
      <c r="G164" s="50">
        <v>115237268</v>
      </c>
      <c r="H164" s="31">
        <f t="shared" si="22"/>
        <v>33.068106442577033</v>
      </c>
      <c r="I164" s="31">
        <f t="shared" si="23"/>
        <v>97.614741971285142</v>
      </c>
      <c r="J164" s="32">
        <f t="shared" si="24"/>
        <v>100</v>
      </c>
      <c r="K164" s="33">
        <f t="shared" si="25"/>
        <v>100</v>
      </c>
    </row>
    <row r="165" spans="1:11" ht="12.75" customHeight="1" x14ac:dyDescent="0.2">
      <c r="A165" s="28" t="s">
        <v>267</v>
      </c>
      <c r="B165" s="29" t="s">
        <v>268</v>
      </c>
      <c r="C165" s="50">
        <v>104000000</v>
      </c>
      <c r="D165" s="50">
        <v>53519334</v>
      </c>
      <c r="E165" s="50">
        <v>119334</v>
      </c>
      <c r="F165" s="50">
        <v>23170.69</v>
      </c>
      <c r="G165" s="50">
        <v>23170.69</v>
      </c>
      <c r="H165" s="31">
        <f t="shared" si="22"/>
        <v>51.46089807692308</v>
      </c>
      <c r="I165" s="31">
        <f t="shared" si="23"/>
        <v>0.22297362668974915</v>
      </c>
      <c r="J165" s="32">
        <f t="shared" si="24"/>
        <v>19.416670856587391</v>
      </c>
      <c r="K165" s="33">
        <f t="shared" si="25"/>
        <v>100</v>
      </c>
    </row>
    <row r="166" spans="1:11" ht="12.75" customHeight="1" x14ac:dyDescent="0.2">
      <c r="A166" s="28" t="s">
        <v>269</v>
      </c>
      <c r="B166" s="29" t="s">
        <v>270</v>
      </c>
      <c r="C166" s="50">
        <v>130000000</v>
      </c>
      <c r="D166" s="50">
        <v>104544602</v>
      </c>
      <c r="E166" s="50">
        <v>102544602</v>
      </c>
      <c r="F166" s="50">
        <v>17482531.600000001</v>
      </c>
      <c r="G166" s="50">
        <v>17482531.600000001</v>
      </c>
      <c r="H166" s="31">
        <f t="shared" si="22"/>
        <v>80.418924615384611</v>
      </c>
      <c r="I166" s="31">
        <f t="shared" si="23"/>
        <v>98.086940921158231</v>
      </c>
      <c r="J166" s="32">
        <f t="shared" si="24"/>
        <v>17.048709789716675</v>
      </c>
      <c r="K166" s="33">
        <f t="shared" si="25"/>
        <v>100</v>
      </c>
    </row>
    <row r="167" spans="1:11" ht="19.5" customHeight="1" x14ac:dyDescent="0.2">
      <c r="A167" s="52" t="s">
        <v>271</v>
      </c>
      <c r="B167" s="53" t="s">
        <v>272</v>
      </c>
      <c r="C167" s="54">
        <f>C168</f>
        <v>2586523331</v>
      </c>
      <c r="D167" s="54">
        <v>170000000</v>
      </c>
      <c r="E167" s="54">
        <v>147964270</v>
      </c>
      <c r="F167" s="54">
        <v>132196770</v>
      </c>
      <c r="G167" s="54">
        <v>132196770</v>
      </c>
      <c r="H167" s="55">
        <f t="shared" si="22"/>
        <v>6.5725291538071966</v>
      </c>
      <c r="I167" s="55">
        <f t="shared" si="23"/>
        <v>87.037805882352941</v>
      </c>
      <c r="J167" s="56">
        <f t="shared" si="24"/>
        <v>89.343711154050908</v>
      </c>
      <c r="K167" s="57">
        <f t="shared" si="25"/>
        <v>100</v>
      </c>
    </row>
    <row r="168" spans="1:11" ht="12.75" customHeight="1" x14ac:dyDescent="0.2">
      <c r="A168" s="28" t="s">
        <v>273</v>
      </c>
      <c r="B168" s="29" t="s">
        <v>274</v>
      </c>
      <c r="C168" s="50">
        <v>2586523331</v>
      </c>
      <c r="D168" s="50">
        <v>170000000</v>
      </c>
      <c r="E168" s="50">
        <v>147964270</v>
      </c>
      <c r="F168" s="50">
        <v>132196770</v>
      </c>
      <c r="G168" s="50">
        <v>132196770</v>
      </c>
      <c r="H168" s="31">
        <f t="shared" si="22"/>
        <v>6.5725291538071966</v>
      </c>
      <c r="I168" s="31">
        <f t="shared" si="23"/>
        <v>87.037805882352941</v>
      </c>
      <c r="J168" s="32">
        <f t="shared" si="24"/>
        <v>89.343711154050908</v>
      </c>
      <c r="K168" s="33">
        <f t="shared" si="25"/>
        <v>100</v>
      </c>
    </row>
    <row r="169" spans="1:11" ht="12.75" customHeight="1" x14ac:dyDescent="0.2">
      <c r="A169" s="34" t="s">
        <v>275</v>
      </c>
      <c r="B169" s="35" t="s">
        <v>276</v>
      </c>
      <c r="C169" s="36">
        <f>C170</f>
        <v>505788212</v>
      </c>
      <c r="D169" s="36">
        <v>143113939</v>
      </c>
      <c r="E169" s="36">
        <v>112491943</v>
      </c>
      <c r="F169" s="36">
        <v>54108671</v>
      </c>
      <c r="G169" s="36">
        <v>54108671</v>
      </c>
      <c r="H169" s="37">
        <f t="shared" si="22"/>
        <v>28.295230217820894</v>
      </c>
      <c r="I169" s="37">
        <f t="shared" si="23"/>
        <v>78.603065352005999</v>
      </c>
      <c r="J169" s="38">
        <f t="shared" si="24"/>
        <v>48.100041262510686</v>
      </c>
      <c r="K169" s="39">
        <f t="shared" si="25"/>
        <v>100</v>
      </c>
    </row>
    <row r="170" spans="1:11" ht="12.75" customHeight="1" x14ac:dyDescent="0.2">
      <c r="A170" s="52" t="s">
        <v>277</v>
      </c>
      <c r="B170" s="53" t="s">
        <v>278</v>
      </c>
      <c r="C170" s="54">
        <f>C171+C172</f>
        <v>505788212</v>
      </c>
      <c r="D170" s="54">
        <v>143113939</v>
      </c>
      <c r="E170" s="54">
        <v>112491943</v>
      </c>
      <c r="F170" s="54">
        <v>54108671</v>
      </c>
      <c r="G170" s="54">
        <v>54108671</v>
      </c>
      <c r="H170" s="55">
        <f t="shared" si="22"/>
        <v>28.295230217820894</v>
      </c>
      <c r="I170" s="55">
        <f t="shared" si="23"/>
        <v>78.603065352005999</v>
      </c>
      <c r="J170" s="56">
        <f t="shared" si="24"/>
        <v>48.100041262510686</v>
      </c>
      <c r="K170" s="57">
        <f t="shared" si="25"/>
        <v>100</v>
      </c>
    </row>
    <row r="171" spans="1:11" ht="22.5" customHeight="1" x14ac:dyDescent="0.2">
      <c r="A171" s="28" t="s">
        <v>279</v>
      </c>
      <c r="B171" s="29" t="s">
        <v>280</v>
      </c>
      <c r="C171" s="50">
        <v>340000000</v>
      </c>
      <c r="D171" s="50">
        <v>0</v>
      </c>
      <c r="E171" s="50">
        <v>0</v>
      </c>
      <c r="F171" s="50">
        <v>0</v>
      </c>
      <c r="G171" s="50">
        <v>0</v>
      </c>
      <c r="H171" s="31">
        <f t="shared" si="22"/>
        <v>0</v>
      </c>
      <c r="I171" s="31">
        <v>0</v>
      </c>
      <c r="J171" s="31">
        <v>0</v>
      </c>
      <c r="K171" s="51">
        <v>0</v>
      </c>
    </row>
    <row r="172" spans="1:11" ht="12.75" customHeight="1" x14ac:dyDescent="0.2">
      <c r="A172" s="28" t="s">
        <v>281</v>
      </c>
      <c r="B172" s="29" t="s">
        <v>282</v>
      </c>
      <c r="C172" s="50">
        <v>165788212</v>
      </c>
      <c r="D172" s="50">
        <v>143113939</v>
      </c>
      <c r="E172" s="50">
        <v>112491943</v>
      </c>
      <c r="F172" s="50">
        <v>54108671</v>
      </c>
      <c r="G172" s="50">
        <v>54108671</v>
      </c>
      <c r="H172" s="31">
        <f t="shared" si="22"/>
        <v>86.323350299477269</v>
      </c>
      <c r="I172" s="31">
        <f t="shared" si="23"/>
        <v>78.603065352005999</v>
      </c>
      <c r="J172" s="32">
        <f t="shared" si="24"/>
        <v>48.100041262510686</v>
      </c>
      <c r="K172" s="33">
        <f t="shared" si="25"/>
        <v>100</v>
      </c>
    </row>
    <row r="173" spans="1:11" ht="22.5" customHeight="1" x14ac:dyDescent="0.2">
      <c r="A173" s="34" t="s">
        <v>283</v>
      </c>
      <c r="B173" s="35" t="s">
        <v>284</v>
      </c>
      <c r="C173" s="36">
        <f>C174+C181+C193</f>
        <v>20461200641</v>
      </c>
      <c r="D173" s="36">
        <v>8613355074</v>
      </c>
      <c r="E173" s="36">
        <v>7675414854</v>
      </c>
      <c r="F173" s="36">
        <v>5312909565.75</v>
      </c>
      <c r="G173" s="36">
        <v>5294909565.75</v>
      </c>
      <c r="H173" s="37">
        <f t="shared" si="22"/>
        <v>42.096039353334049</v>
      </c>
      <c r="I173" s="37">
        <f t="shared" si="23"/>
        <v>89.110628646539411</v>
      </c>
      <c r="J173" s="38">
        <f t="shared" si="24"/>
        <v>69.219835889146836</v>
      </c>
      <c r="K173" s="39">
        <f t="shared" si="25"/>
        <v>99.66120259008288</v>
      </c>
    </row>
    <row r="174" spans="1:11" ht="22.5" customHeight="1" x14ac:dyDescent="0.2">
      <c r="A174" s="34" t="s">
        <v>285</v>
      </c>
      <c r="B174" s="35" t="s">
        <v>286</v>
      </c>
      <c r="C174" s="36">
        <f>C175</f>
        <v>2106098590</v>
      </c>
      <c r="D174" s="36">
        <v>2026823946</v>
      </c>
      <c r="E174" s="36">
        <v>1830910959</v>
      </c>
      <c r="F174" s="36">
        <v>909009969.03999996</v>
      </c>
      <c r="G174" s="36">
        <v>909009969.03999996</v>
      </c>
      <c r="H174" s="37">
        <f t="shared" si="22"/>
        <v>96.235948099656625</v>
      </c>
      <c r="I174" s="37">
        <f t="shared" si="23"/>
        <v>90.333990903026361</v>
      </c>
      <c r="J174" s="38">
        <f t="shared" si="24"/>
        <v>49.647961555513305</v>
      </c>
      <c r="K174" s="39">
        <f t="shared" si="25"/>
        <v>100</v>
      </c>
    </row>
    <row r="175" spans="1:11" ht="21" customHeight="1" x14ac:dyDescent="0.2">
      <c r="A175" s="52" t="s">
        <v>287</v>
      </c>
      <c r="B175" s="53" t="s">
        <v>288</v>
      </c>
      <c r="C175" s="54">
        <f>C176+C177+C178+C179+C180</f>
        <v>2106098590</v>
      </c>
      <c r="D175" s="54">
        <v>2026823946</v>
      </c>
      <c r="E175" s="54">
        <v>1830910959</v>
      </c>
      <c r="F175" s="54">
        <v>909009969.03999996</v>
      </c>
      <c r="G175" s="54">
        <v>909009969.03999996</v>
      </c>
      <c r="H175" s="55">
        <f t="shared" si="22"/>
        <v>96.235948099656625</v>
      </c>
      <c r="I175" s="55">
        <f t="shared" si="23"/>
        <v>90.333990903026361</v>
      </c>
      <c r="J175" s="56">
        <f t="shared" si="24"/>
        <v>49.647961555513305</v>
      </c>
      <c r="K175" s="57">
        <f t="shared" si="25"/>
        <v>100</v>
      </c>
    </row>
    <row r="176" spans="1:11" ht="19.5" customHeight="1" thickBot="1" x14ac:dyDescent="0.25">
      <c r="A176" s="64" t="s">
        <v>289</v>
      </c>
      <c r="B176" s="65" t="s">
        <v>290</v>
      </c>
      <c r="C176" s="66">
        <v>345784841</v>
      </c>
      <c r="D176" s="66">
        <v>345784841</v>
      </c>
      <c r="E176" s="66">
        <v>344114502</v>
      </c>
      <c r="F176" s="66">
        <v>81569905</v>
      </c>
      <c r="G176" s="66">
        <v>81569905</v>
      </c>
      <c r="H176" s="67">
        <f t="shared" si="22"/>
        <v>100</v>
      </c>
      <c r="I176" s="67">
        <f t="shared" si="23"/>
        <v>99.516942675922564</v>
      </c>
      <c r="J176" s="68">
        <f t="shared" si="24"/>
        <v>23.704291602334155</v>
      </c>
      <c r="K176" s="69">
        <f t="shared" si="25"/>
        <v>100</v>
      </c>
    </row>
    <row r="177" spans="1:11" ht="68.25" customHeight="1" x14ac:dyDescent="0.2">
      <c r="A177" s="18" t="s">
        <v>291</v>
      </c>
      <c r="B177" s="46" t="s">
        <v>292</v>
      </c>
      <c r="C177" s="20">
        <v>426863904</v>
      </c>
      <c r="D177" s="20">
        <v>426863904</v>
      </c>
      <c r="E177" s="20">
        <v>426861902</v>
      </c>
      <c r="F177" s="20">
        <v>266234002.38999999</v>
      </c>
      <c r="G177" s="20">
        <v>266234002.38999999</v>
      </c>
      <c r="H177" s="47">
        <f t="shared" si="22"/>
        <v>100</v>
      </c>
      <c r="I177" s="47">
        <f t="shared" si="23"/>
        <v>99.999530998057878</v>
      </c>
      <c r="J177" s="48">
        <f t="shared" si="24"/>
        <v>62.370054845044478</v>
      </c>
      <c r="K177" s="49">
        <f t="shared" si="25"/>
        <v>100</v>
      </c>
    </row>
    <row r="178" spans="1:11" ht="50.25" customHeight="1" x14ac:dyDescent="0.2">
      <c r="A178" s="28" t="s">
        <v>293</v>
      </c>
      <c r="B178" s="29" t="s">
        <v>294</v>
      </c>
      <c r="C178" s="50">
        <v>761137375</v>
      </c>
      <c r="D178" s="50">
        <v>761137375</v>
      </c>
      <c r="E178" s="50">
        <v>614329915</v>
      </c>
      <c r="F178" s="50">
        <v>375408228.64999998</v>
      </c>
      <c r="G178" s="50">
        <v>375408228.64999998</v>
      </c>
      <c r="H178" s="31">
        <f t="shared" si="22"/>
        <v>100</v>
      </c>
      <c r="I178" s="31">
        <f t="shared" si="23"/>
        <v>80.712094186676879</v>
      </c>
      <c r="J178" s="32">
        <f t="shared" si="24"/>
        <v>61.108570408784338</v>
      </c>
      <c r="K178" s="33">
        <f t="shared" si="25"/>
        <v>100</v>
      </c>
    </row>
    <row r="179" spans="1:11" ht="33.75" x14ac:dyDescent="0.2">
      <c r="A179" s="28" t="s">
        <v>295</v>
      </c>
      <c r="B179" s="29" t="s">
        <v>296</v>
      </c>
      <c r="C179" s="50">
        <v>208226331</v>
      </c>
      <c r="D179" s="50">
        <v>208226331</v>
      </c>
      <c r="E179" s="50">
        <v>208004199</v>
      </c>
      <c r="F179" s="50">
        <v>86746270</v>
      </c>
      <c r="G179" s="50">
        <v>86746270</v>
      </c>
      <c r="H179" s="31">
        <f t="shared" si="22"/>
        <v>100</v>
      </c>
      <c r="I179" s="31">
        <f t="shared" si="23"/>
        <v>99.893321848906808</v>
      </c>
      <c r="J179" s="32">
        <f t="shared" si="24"/>
        <v>41.704095598570099</v>
      </c>
      <c r="K179" s="33">
        <f t="shared" si="25"/>
        <v>100</v>
      </c>
    </row>
    <row r="180" spans="1:11" ht="33.75" x14ac:dyDescent="0.2">
      <c r="A180" s="28" t="s">
        <v>297</v>
      </c>
      <c r="B180" s="29" t="s">
        <v>298</v>
      </c>
      <c r="C180" s="50">
        <v>364086139</v>
      </c>
      <c r="D180" s="50">
        <v>284811495</v>
      </c>
      <c r="E180" s="50">
        <v>237600441</v>
      </c>
      <c r="F180" s="50">
        <v>99051563</v>
      </c>
      <c r="G180" s="50">
        <v>99051563</v>
      </c>
      <c r="H180" s="31">
        <f t="shared" si="22"/>
        <v>78.226404274072081</v>
      </c>
      <c r="I180" s="31">
        <f t="shared" si="23"/>
        <v>83.423754016669875</v>
      </c>
      <c r="J180" s="32">
        <f t="shared" si="24"/>
        <v>41.688290889998811</v>
      </c>
      <c r="K180" s="33">
        <f t="shared" si="25"/>
        <v>100</v>
      </c>
    </row>
    <row r="181" spans="1:11" ht="33.75" x14ac:dyDescent="0.2">
      <c r="A181" s="52" t="s">
        <v>299</v>
      </c>
      <c r="B181" s="53" t="s">
        <v>300</v>
      </c>
      <c r="C181" s="54">
        <f>C182+C191+C192</f>
        <v>1917209331</v>
      </c>
      <c r="D181" s="54">
        <v>586828777</v>
      </c>
      <c r="E181" s="54">
        <v>348375233</v>
      </c>
      <c r="F181" s="54">
        <v>201649906.71000001</v>
      </c>
      <c r="G181" s="54">
        <v>201649906.71000001</v>
      </c>
      <c r="H181" s="55">
        <f t="shared" si="22"/>
        <v>30.608487425518376</v>
      </c>
      <c r="I181" s="55">
        <f t="shared" si="23"/>
        <v>59.365737784873495</v>
      </c>
      <c r="J181" s="56">
        <f t="shared" si="24"/>
        <v>57.882962854021258</v>
      </c>
      <c r="K181" s="57">
        <f t="shared" si="25"/>
        <v>100</v>
      </c>
    </row>
    <row r="182" spans="1:11" ht="22.5" x14ac:dyDescent="0.2">
      <c r="A182" s="52" t="s">
        <v>301</v>
      </c>
      <c r="B182" s="53" t="s">
        <v>302</v>
      </c>
      <c r="C182" s="54">
        <f>C183+C184+C185+C186+C187+C188+C189+C190</f>
        <v>850838284</v>
      </c>
      <c r="D182" s="54">
        <v>439812169</v>
      </c>
      <c r="E182" s="54">
        <v>222016672</v>
      </c>
      <c r="F182" s="54">
        <v>132673923.70999999</v>
      </c>
      <c r="G182" s="54">
        <v>132673923.70999999</v>
      </c>
      <c r="H182" s="55">
        <f t="shared" si="22"/>
        <v>51.691628981753709</v>
      </c>
      <c r="I182" s="55">
        <f t="shared" si="23"/>
        <v>50.479883834228332</v>
      </c>
      <c r="J182" s="56">
        <f t="shared" si="24"/>
        <v>59.75854088561421</v>
      </c>
      <c r="K182" s="57">
        <f t="shared" si="25"/>
        <v>100</v>
      </c>
    </row>
    <row r="183" spans="1:11" ht="22.5" x14ac:dyDescent="0.2">
      <c r="A183" s="28" t="s">
        <v>303</v>
      </c>
      <c r="B183" s="29" t="s">
        <v>304</v>
      </c>
      <c r="C183" s="50">
        <v>124873743</v>
      </c>
      <c r="D183" s="50">
        <v>124873743</v>
      </c>
      <c r="E183" s="50">
        <v>0</v>
      </c>
      <c r="F183" s="50">
        <v>0</v>
      </c>
      <c r="G183" s="50">
        <v>0</v>
      </c>
      <c r="H183" s="31">
        <f t="shared" si="22"/>
        <v>100</v>
      </c>
      <c r="I183" s="31">
        <f t="shared" si="23"/>
        <v>0</v>
      </c>
      <c r="J183" s="31">
        <v>0</v>
      </c>
      <c r="K183" s="51">
        <v>0</v>
      </c>
    </row>
    <row r="184" spans="1:11" ht="22.5" x14ac:dyDescent="0.2">
      <c r="A184" s="28" t="s">
        <v>305</v>
      </c>
      <c r="B184" s="29" t="s">
        <v>306</v>
      </c>
      <c r="C184" s="50">
        <v>3935023</v>
      </c>
      <c r="D184" s="50">
        <v>0</v>
      </c>
      <c r="E184" s="50">
        <v>0</v>
      </c>
      <c r="F184" s="50">
        <v>0</v>
      </c>
      <c r="G184" s="50">
        <v>0</v>
      </c>
      <c r="H184" s="31">
        <f t="shared" si="22"/>
        <v>0</v>
      </c>
      <c r="I184" s="31">
        <v>0</v>
      </c>
      <c r="J184" s="31">
        <v>0</v>
      </c>
      <c r="K184" s="51">
        <v>0</v>
      </c>
    </row>
    <row r="185" spans="1:11" ht="22.5" x14ac:dyDescent="0.2">
      <c r="A185" s="28" t="s">
        <v>307</v>
      </c>
      <c r="B185" s="29" t="s">
        <v>308</v>
      </c>
      <c r="C185" s="50">
        <v>77349990</v>
      </c>
      <c r="D185" s="50">
        <v>77349990</v>
      </c>
      <c r="E185" s="50">
        <v>75703323</v>
      </c>
      <c r="F185" s="50">
        <v>40999996</v>
      </c>
      <c r="G185" s="50">
        <v>40999996</v>
      </c>
      <c r="H185" s="31">
        <f t="shared" si="22"/>
        <v>100</v>
      </c>
      <c r="I185" s="31">
        <f t="shared" si="23"/>
        <v>97.87114775321885</v>
      </c>
      <c r="J185" s="32">
        <f t="shared" si="24"/>
        <v>54.158779793589773</v>
      </c>
      <c r="K185" s="33">
        <f t="shared" si="25"/>
        <v>100</v>
      </c>
    </row>
    <row r="186" spans="1:11" ht="28.5" customHeight="1" x14ac:dyDescent="0.2">
      <c r="A186" s="28" t="s">
        <v>309</v>
      </c>
      <c r="B186" s="29" t="s">
        <v>310</v>
      </c>
      <c r="C186" s="50">
        <v>399495700</v>
      </c>
      <c r="D186" s="50">
        <v>0</v>
      </c>
      <c r="E186" s="50">
        <v>0</v>
      </c>
      <c r="F186" s="50">
        <v>0</v>
      </c>
      <c r="G186" s="50">
        <v>0</v>
      </c>
      <c r="H186" s="31">
        <f t="shared" si="22"/>
        <v>0</v>
      </c>
      <c r="I186" s="31">
        <v>0</v>
      </c>
      <c r="J186" s="31">
        <v>0</v>
      </c>
      <c r="K186" s="51">
        <v>0</v>
      </c>
    </row>
    <row r="187" spans="1:11" ht="33.75" x14ac:dyDescent="0.2">
      <c r="A187" s="28" t="s">
        <v>311</v>
      </c>
      <c r="B187" s="29" t="s">
        <v>312</v>
      </c>
      <c r="C187" s="50">
        <v>39085905</v>
      </c>
      <c r="D187" s="50">
        <v>39085905</v>
      </c>
      <c r="E187" s="50">
        <v>39085905</v>
      </c>
      <c r="F187" s="50">
        <v>37133250</v>
      </c>
      <c r="G187" s="50">
        <v>37133250</v>
      </c>
      <c r="H187" s="31">
        <f t="shared" si="22"/>
        <v>100</v>
      </c>
      <c r="I187" s="31">
        <f t="shared" si="23"/>
        <v>100</v>
      </c>
      <c r="J187" s="32">
        <f t="shared" si="24"/>
        <v>95.004196525576162</v>
      </c>
      <c r="K187" s="33">
        <f t="shared" si="25"/>
        <v>100</v>
      </c>
    </row>
    <row r="188" spans="1:11" ht="22.5" x14ac:dyDescent="0.2">
      <c r="A188" s="28" t="s">
        <v>313</v>
      </c>
      <c r="B188" s="29" t="s">
        <v>314</v>
      </c>
      <c r="C188" s="50">
        <v>114670933</v>
      </c>
      <c r="D188" s="50">
        <v>107075541</v>
      </c>
      <c r="E188" s="50">
        <v>15800454</v>
      </c>
      <c r="F188" s="50">
        <v>15800454</v>
      </c>
      <c r="G188" s="50">
        <v>15800454</v>
      </c>
      <c r="H188" s="31">
        <f t="shared" si="22"/>
        <v>93.376358069747283</v>
      </c>
      <c r="I188" s="31">
        <f t="shared" si="23"/>
        <v>14.756361585882624</v>
      </c>
      <c r="J188" s="32">
        <f t="shared" si="24"/>
        <v>100</v>
      </c>
      <c r="K188" s="33">
        <f t="shared" si="25"/>
        <v>100</v>
      </c>
    </row>
    <row r="189" spans="1:11" ht="12.75" customHeight="1" x14ac:dyDescent="0.2">
      <c r="A189" s="28" t="s">
        <v>315</v>
      </c>
      <c r="B189" s="29" t="s">
        <v>316</v>
      </c>
      <c r="C189" s="50">
        <v>41880666</v>
      </c>
      <c r="D189" s="50">
        <v>41880666</v>
      </c>
      <c r="E189" s="50">
        <v>41880666</v>
      </c>
      <c r="F189" s="50">
        <v>8131829.3099999996</v>
      </c>
      <c r="G189" s="50">
        <v>8131829.3099999996</v>
      </c>
      <c r="H189" s="31">
        <f t="shared" si="22"/>
        <v>100</v>
      </c>
      <c r="I189" s="31">
        <f t="shared" si="23"/>
        <v>100</v>
      </c>
      <c r="J189" s="32">
        <f t="shared" si="24"/>
        <v>19.416666654727983</v>
      </c>
      <c r="K189" s="33">
        <f t="shared" si="25"/>
        <v>100</v>
      </c>
    </row>
    <row r="190" spans="1:11" ht="12.75" customHeight="1" thickBot="1" x14ac:dyDescent="0.25">
      <c r="A190" s="64" t="s">
        <v>317</v>
      </c>
      <c r="B190" s="65" t="s">
        <v>318</v>
      </c>
      <c r="C190" s="66">
        <v>49546324</v>
      </c>
      <c r="D190" s="66">
        <v>49546324</v>
      </c>
      <c r="E190" s="66">
        <v>49546324</v>
      </c>
      <c r="F190" s="66">
        <v>30608394.399999999</v>
      </c>
      <c r="G190" s="66">
        <v>30608394.399999999</v>
      </c>
      <c r="H190" s="67">
        <f t="shared" si="22"/>
        <v>100</v>
      </c>
      <c r="I190" s="67">
        <f t="shared" si="23"/>
        <v>100</v>
      </c>
      <c r="J190" s="68">
        <f t="shared" si="24"/>
        <v>61.777326608529016</v>
      </c>
      <c r="K190" s="69">
        <f t="shared" si="25"/>
        <v>100</v>
      </c>
    </row>
    <row r="191" spans="1:11" ht="33.75" x14ac:dyDescent="0.2">
      <c r="A191" s="74" t="s">
        <v>319</v>
      </c>
      <c r="B191" s="75" t="s">
        <v>320</v>
      </c>
      <c r="C191" s="76">
        <v>44876029</v>
      </c>
      <c r="D191" s="76">
        <v>0</v>
      </c>
      <c r="E191" s="76">
        <v>0</v>
      </c>
      <c r="F191" s="76">
        <v>0</v>
      </c>
      <c r="G191" s="76">
        <v>0</v>
      </c>
      <c r="H191" s="77">
        <f t="shared" si="22"/>
        <v>0</v>
      </c>
      <c r="I191" s="77">
        <v>0</v>
      </c>
      <c r="J191" s="77">
        <v>0</v>
      </c>
      <c r="K191" s="78">
        <v>0</v>
      </c>
    </row>
    <row r="192" spans="1:11" ht="22.5" x14ac:dyDescent="0.2">
      <c r="A192" s="52" t="s">
        <v>321</v>
      </c>
      <c r="B192" s="53" t="s">
        <v>322</v>
      </c>
      <c r="C192" s="54">
        <v>1021495018</v>
      </c>
      <c r="D192" s="54">
        <v>147016608</v>
      </c>
      <c r="E192" s="54">
        <v>126358561</v>
      </c>
      <c r="F192" s="54">
        <v>68975983</v>
      </c>
      <c r="G192" s="54">
        <v>68975983</v>
      </c>
      <c r="H192" s="55">
        <f t="shared" si="22"/>
        <v>14.39229809342056</v>
      </c>
      <c r="I192" s="55">
        <f t="shared" si="23"/>
        <v>85.948494336095692</v>
      </c>
      <c r="J192" s="56">
        <f t="shared" si="24"/>
        <v>54.58750278107393</v>
      </c>
      <c r="K192" s="57">
        <f t="shared" si="25"/>
        <v>100</v>
      </c>
    </row>
    <row r="193" spans="1:11" ht="22.5" x14ac:dyDescent="0.2">
      <c r="A193" s="34" t="s">
        <v>323</v>
      </c>
      <c r="B193" s="35" t="s">
        <v>324</v>
      </c>
      <c r="C193" s="36">
        <f>C194+C195+C196+C197+C198</f>
        <v>16437892720</v>
      </c>
      <c r="D193" s="36">
        <v>5999702351</v>
      </c>
      <c r="E193" s="36">
        <v>5496128662</v>
      </c>
      <c r="F193" s="36">
        <v>4202249690</v>
      </c>
      <c r="G193" s="36">
        <v>4184249690</v>
      </c>
      <c r="H193" s="37">
        <f t="shared" si="22"/>
        <v>36.499218319512188</v>
      </c>
      <c r="I193" s="37">
        <f t="shared" si="23"/>
        <v>91.606688806552768</v>
      </c>
      <c r="J193" s="38">
        <f t="shared" si="24"/>
        <v>76.458357298914336</v>
      </c>
      <c r="K193" s="39">
        <f t="shared" si="25"/>
        <v>99.571658008736748</v>
      </c>
    </row>
    <row r="194" spans="1:11" ht="33.75" x14ac:dyDescent="0.2">
      <c r="A194" s="52" t="s">
        <v>325</v>
      </c>
      <c r="B194" s="53" t="s">
        <v>326</v>
      </c>
      <c r="C194" s="54">
        <v>185627636</v>
      </c>
      <c r="D194" s="54">
        <v>179457636</v>
      </c>
      <c r="E194" s="54">
        <v>112381013</v>
      </c>
      <c r="F194" s="54">
        <v>98224955</v>
      </c>
      <c r="G194" s="54">
        <v>98224955</v>
      </c>
      <c r="H194" s="55">
        <f t="shared" si="22"/>
        <v>96.676141477123593</v>
      </c>
      <c r="I194" s="55">
        <f t="shared" si="23"/>
        <v>62.622586313351412</v>
      </c>
      <c r="J194" s="56">
        <f t="shared" si="24"/>
        <v>87.403514506494091</v>
      </c>
      <c r="K194" s="57">
        <f t="shared" si="25"/>
        <v>100</v>
      </c>
    </row>
    <row r="195" spans="1:11" ht="33.75" x14ac:dyDescent="0.2">
      <c r="A195" s="52" t="s">
        <v>327</v>
      </c>
      <c r="B195" s="53" t="s">
        <v>328</v>
      </c>
      <c r="C195" s="54">
        <v>1611273572</v>
      </c>
      <c r="D195" s="54">
        <v>29293028</v>
      </c>
      <c r="E195" s="54">
        <v>29293027</v>
      </c>
      <c r="F195" s="54">
        <v>16753781</v>
      </c>
      <c r="G195" s="54">
        <v>16753781</v>
      </c>
      <c r="H195" s="55">
        <f t="shared" si="22"/>
        <v>1.8180046212537271</v>
      </c>
      <c r="I195" s="55">
        <f t="shared" si="23"/>
        <v>99.999996586218401</v>
      </c>
      <c r="J195" s="56">
        <f t="shared" si="24"/>
        <v>57.193751263739323</v>
      </c>
      <c r="K195" s="57">
        <f t="shared" si="25"/>
        <v>100</v>
      </c>
    </row>
    <row r="196" spans="1:11" ht="33.75" x14ac:dyDescent="0.2">
      <c r="A196" s="52" t="s">
        <v>329</v>
      </c>
      <c r="B196" s="53" t="s">
        <v>330</v>
      </c>
      <c r="C196" s="54">
        <v>14549008534</v>
      </c>
      <c r="D196" s="54">
        <v>5789761707</v>
      </c>
      <c r="E196" s="54">
        <v>5353264642</v>
      </c>
      <c r="F196" s="54">
        <v>4086080974</v>
      </c>
      <c r="G196" s="54">
        <v>4068080974</v>
      </c>
      <c r="H196" s="55">
        <f t="shared" si="22"/>
        <v>39.794888383423086</v>
      </c>
      <c r="I196" s="55">
        <f t="shared" si="23"/>
        <v>92.460880307521791</v>
      </c>
      <c r="J196" s="56">
        <f t="shared" si="24"/>
        <v>76.32876846666457</v>
      </c>
      <c r="K196" s="57">
        <f t="shared" si="25"/>
        <v>99.559480095609089</v>
      </c>
    </row>
    <row r="197" spans="1:11" ht="45" x14ac:dyDescent="0.2">
      <c r="A197" s="52" t="s">
        <v>331</v>
      </c>
      <c r="B197" s="53" t="s">
        <v>332</v>
      </c>
      <c r="C197" s="54">
        <v>90792998</v>
      </c>
      <c r="D197" s="54">
        <v>0</v>
      </c>
      <c r="E197" s="54">
        <v>0</v>
      </c>
      <c r="F197" s="54">
        <v>0</v>
      </c>
      <c r="G197" s="54">
        <v>0</v>
      </c>
      <c r="H197" s="55">
        <f t="shared" si="22"/>
        <v>0</v>
      </c>
      <c r="I197" s="55">
        <v>0</v>
      </c>
      <c r="J197" s="55">
        <v>0</v>
      </c>
      <c r="K197" s="73">
        <v>0</v>
      </c>
    </row>
    <row r="198" spans="1:11" ht="22.5" x14ac:dyDescent="0.2">
      <c r="A198" s="52" t="s">
        <v>333</v>
      </c>
      <c r="B198" s="53" t="s">
        <v>334</v>
      </c>
      <c r="C198" s="54">
        <v>1189980</v>
      </c>
      <c r="D198" s="54">
        <v>1189980</v>
      </c>
      <c r="E198" s="54">
        <v>1189980</v>
      </c>
      <c r="F198" s="54">
        <v>1189980</v>
      </c>
      <c r="G198" s="54">
        <v>1189980</v>
      </c>
      <c r="H198" s="55">
        <f t="shared" si="22"/>
        <v>100</v>
      </c>
      <c r="I198" s="55">
        <f t="shared" si="23"/>
        <v>100</v>
      </c>
      <c r="J198" s="56">
        <f t="shared" si="24"/>
        <v>100</v>
      </c>
      <c r="K198" s="57">
        <f t="shared" si="25"/>
        <v>100</v>
      </c>
    </row>
    <row r="199" spans="1:11" ht="22.5" x14ac:dyDescent="0.2">
      <c r="A199" s="34" t="s">
        <v>335</v>
      </c>
      <c r="B199" s="35" t="s">
        <v>336</v>
      </c>
      <c r="C199" s="36">
        <f>C200</f>
        <v>8172772188</v>
      </c>
      <c r="D199" s="36">
        <v>6648252799</v>
      </c>
      <c r="E199" s="36">
        <v>5697445621</v>
      </c>
      <c r="F199" s="36">
        <v>2616447671.6599998</v>
      </c>
      <c r="G199" s="36">
        <v>2616447671.6599998</v>
      </c>
      <c r="H199" s="37">
        <f t="shared" si="22"/>
        <v>81.346361382268356</v>
      </c>
      <c r="I199" s="37">
        <f t="shared" si="23"/>
        <v>85.698390137285145</v>
      </c>
      <c r="J199" s="38">
        <f t="shared" si="24"/>
        <v>45.92317058746702</v>
      </c>
      <c r="K199" s="39">
        <f t="shared" si="25"/>
        <v>100</v>
      </c>
    </row>
    <row r="200" spans="1:11" ht="12.75" customHeight="1" x14ac:dyDescent="0.2">
      <c r="A200" s="34" t="s">
        <v>337</v>
      </c>
      <c r="B200" s="35" t="s">
        <v>246</v>
      </c>
      <c r="C200" s="36">
        <f>C201</f>
        <v>8172772188</v>
      </c>
      <c r="D200" s="36">
        <v>6648252799</v>
      </c>
      <c r="E200" s="36">
        <v>5697445621</v>
      </c>
      <c r="F200" s="36">
        <v>2616447671.6599998</v>
      </c>
      <c r="G200" s="36">
        <v>2616447671.6599998</v>
      </c>
      <c r="H200" s="37">
        <f t="shared" si="22"/>
        <v>81.346361382268356</v>
      </c>
      <c r="I200" s="37">
        <f t="shared" si="23"/>
        <v>85.698390137285145</v>
      </c>
      <c r="J200" s="38">
        <f t="shared" si="24"/>
        <v>45.92317058746702</v>
      </c>
      <c r="K200" s="39">
        <f t="shared" si="25"/>
        <v>100</v>
      </c>
    </row>
    <row r="201" spans="1:11" ht="12.75" customHeight="1" x14ac:dyDescent="0.2">
      <c r="A201" s="52" t="s">
        <v>338</v>
      </c>
      <c r="B201" s="53" t="s">
        <v>248</v>
      </c>
      <c r="C201" s="54">
        <f>C202+C203</f>
        <v>8172772188</v>
      </c>
      <c r="D201" s="54">
        <v>6648252799</v>
      </c>
      <c r="E201" s="54">
        <v>5697445621</v>
      </c>
      <c r="F201" s="54">
        <v>2616447671.6599998</v>
      </c>
      <c r="G201" s="54">
        <v>2616447671.6599998</v>
      </c>
      <c r="H201" s="55">
        <f t="shared" si="22"/>
        <v>81.346361382268356</v>
      </c>
      <c r="I201" s="55">
        <f t="shared" si="23"/>
        <v>85.698390137285145</v>
      </c>
      <c r="J201" s="56">
        <f t="shared" si="24"/>
        <v>45.92317058746702</v>
      </c>
      <c r="K201" s="57">
        <f t="shared" si="25"/>
        <v>100</v>
      </c>
    </row>
    <row r="202" spans="1:11" ht="33.75" x14ac:dyDescent="0.2">
      <c r="A202" s="28" t="s">
        <v>339</v>
      </c>
      <c r="B202" s="29" t="s">
        <v>340</v>
      </c>
      <c r="C202" s="50">
        <v>4736386094</v>
      </c>
      <c r="D202" s="50">
        <v>4625648738</v>
      </c>
      <c r="E202" s="50">
        <v>3932852868</v>
      </c>
      <c r="F202" s="50">
        <v>1698984286.76</v>
      </c>
      <c r="G202" s="50">
        <v>1698984286.76</v>
      </c>
      <c r="H202" s="31">
        <f t="shared" si="22"/>
        <v>97.661986294988054</v>
      </c>
      <c r="I202" s="31">
        <f t="shared" si="23"/>
        <v>85.022730664595485</v>
      </c>
      <c r="J202" s="32">
        <f t="shared" si="24"/>
        <v>43.19979271495086</v>
      </c>
      <c r="K202" s="33">
        <f t="shared" si="25"/>
        <v>100</v>
      </c>
    </row>
    <row r="203" spans="1:11" ht="22.5" x14ac:dyDescent="0.2">
      <c r="A203" s="28" t="s">
        <v>341</v>
      </c>
      <c r="B203" s="29" t="s">
        <v>342</v>
      </c>
      <c r="C203" s="50">
        <v>3436386094</v>
      </c>
      <c r="D203" s="50">
        <v>2022604061</v>
      </c>
      <c r="E203" s="50">
        <v>1764592753</v>
      </c>
      <c r="F203" s="50">
        <v>917463384.89999998</v>
      </c>
      <c r="G203" s="50">
        <v>917463384.89999998</v>
      </c>
      <c r="H203" s="31">
        <f t="shared" si="22"/>
        <v>58.858463678790571</v>
      </c>
      <c r="I203" s="31">
        <f t="shared" si="23"/>
        <v>87.243607734455153</v>
      </c>
      <c r="J203" s="32">
        <f t="shared" si="24"/>
        <v>51.992924902372636</v>
      </c>
      <c r="K203" s="33">
        <f t="shared" si="25"/>
        <v>100</v>
      </c>
    </row>
    <row r="204" spans="1:11" ht="22.5" x14ac:dyDescent="0.2">
      <c r="A204" s="34" t="s">
        <v>343</v>
      </c>
      <c r="B204" s="35" t="s">
        <v>344</v>
      </c>
      <c r="C204" s="36">
        <f>C205</f>
        <v>12496858517</v>
      </c>
      <c r="D204" s="36">
        <v>6629353663</v>
      </c>
      <c r="E204" s="36">
        <v>6210647312</v>
      </c>
      <c r="F204" s="36">
        <v>3579562568</v>
      </c>
      <c r="G204" s="36">
        <v>3541829068</v>
      </c>
      <c r="H204" s="37">
        <f t="shared" ref="H204:H252" si="26">D204/C204*100</f>
        <v>53.048161295751349</v>
      </c>
      <c r="I204" s="37">
        <f t="shared" ref="I204:I252" si="27">E204/D204*100</f>
        <v>93.684054701487725</v>
      </c>
      <c r="J204" s="38">
        <f t="shared" ref="J204:J252" si="28">F204/E204*100</f>
        <v>57.635901511967866</v>
      </c>
      <c r="K204" s="39">
        <f t="shared" ref="K204:K245" si="29">G204/F204*100</f>
        <v>98.945862817503908</v>
      </c>
    </row>
    <row r="205" spans="1:11" ht="12.75" customHeight="1" x14ac:dyDescent="0.2">
      <c r="A205" s="34" t="s">
        <v>345</v>
      </c>
      <c r="B205" s="35" t="s">
        <v>346</v>
      </c>
      <c r="C205" s="36">
        <f>C206</f>
        <v>12496858517</v>
      </c>
      <c r="D205" s="36">
        <v>6629353663</v>
      </c>
      <c r="E205" s="36">
        <v>6210647312</v>
      </c>
      <c r="F205" s="36">
        <v>3579562568</v>
      </c>
      <c r="G205" s="36">
        <v>3541829068</v>
      </c>
      <c r="H205" s="37">
        <f t="shared" si="26"/>
        <v>53.048161295751349</v>
      </c>
      <c r="I205" s="37">
        <f t="shared" si="27"/>
        <v>93.684054701487725</v>
      </c>
      <c r="J205" s="38">
        <f t="shared" si="28"/>
        <v>57.635901511967866</v>
      </c>
      <c r="K205" s="39">
        <f t="shared" si="29"/>
        <v>98.945862817503908</v>
      </c>
    </row>
    <row r="206" spans="1:11" ht="34.5" thickBot="1" x14ac:dyDescent="0.25">
      <c r="A206" s="40" t="s">
        <v>347</v>
      </c>
      <c r="B206" s="41" t="s">
        <v>348</v>
      </c>
      <c r="C206" s="42">
        <v>12496858517</v>
      </c>
      <c r="D206" s="42">
        <v>6629353663</v>
      </c>
      <c r="E206" s="42">
        <v>6210647312</v>
      </c>
      <c r="F206" s="42">
        <v>3579562568</v>
      </c>
      <c r="G206" s="42">
        <v>3541829068</v>
      </c>
      <c r="H206" s="43">
        <f t="shared" si="26"/>
        <v>53.048161295751349</v>
      </c>
      <c r="I206" s="43">
        <f t="shared" si="27"/>
        <v>93.684054701487725</v>
      </c>
      <c r="J206" s="44">
        <f t="shared" si="28"/>
        <v>57.635901511967866</v>
      </c>
      <c r="K206" s="45">
        <f t="shared" si="29"/>
        <v>98.945862817503908</v>
      </c>
    </row>
    <row r="207" spans="1:11" ht="33.75" x14ac:dyDescent="0.2">
      <c r="A207" s="119" t="s">
        <v>349</v>
      </c>
      <c r="B207" s="120" t="s">
        <v>350</v>
      </c>
      <c r="C207" s="121">
        <f>C208+C215</f>
        <v>21589277225</v>
      </c>
      <c r="D207" s="121">
        <v>19515041036</v>
      </c>
      <c r="E207" s="121">
        <v>14884956653</v>
      </c>
      <c r="F207" s="121">
        <v>9689259193</v>
      </c>
      <c r="G207" s="121">
        <v>9323893527.5100002</v>
      </c>
      <c r="H207" s="122">
        <f t="shared" si="26"/>
        <v>90.392285172946544</v>
      </c>
      <c r="I207" s="122">
        <f t="shared" si="27"/>
        <v>76.274278007108776</v>
      </c>
      <c r="J207" s="124">
        <f t="shared" si="28"/>
        <v>65.094305740199587</v>
      </c>
      <c r="K207" s="123">
        <f t="shared" si="29"/>
        <v>96.229168213871731</v>
      </c>
    </row>
    <row r="208" spans="1:11" ht="45" x14ac:dyDescent="0.2">
      <c r="A208" s="34" t="s">
        <v>351</v>
      </c>
      <c r="B208" s="35" t="s">
        <v>352</v>
      </c>
      <c r="C208" s="36">
        <f>C209+C212</f>
        <v>90359465</v>
      </c>
      <c r="D208" s="36">
        <v>27795668</v>
      </c>
      <c r="E208" s="36">
        <v>27795668</v>
      </c>
      <c r="F208" s="36">
        <v>27795668</v>
      </c>
      <c r="G208" s="36">
        <v>27795668</v>
      </c>
      <c r="H208" s="37">
        <f t="shared" si="26"/>
        <v>30.761213559642037</v>
      </c>
      <c r="I208" s="37">
        <f t="shared" si="27"/>
        <v>100</v>
      </c>
      <c r="J208" s="38">
        <f t="shared" si="28"/>
        <v>100</v>
      </c>
      <c r="K208" s="39">
        <f t="shared" si="29"/>
        <v>100</v>
      </c>
    </row>
    <row r="209" spans="1:11" ht="22.5" x14ac:dyDescent="0.2">
      <c r="A209" s="34" t="s">
        <v>353</v>
      </c>
      <c r="B209" s="35" t="s">
        <v>354</v>
      </c>
      <c r="C209" s="36">
        <f>C210</f>
        <v>65563797</v>
      </c>
      <c r="D209" s="36">
        <v>3000000</v>
      </c>
      <c r="E209" s="36">
        <v>3000000</v>
      </c>
      <c r="F209" s="36">
        <v>3000000</v>
      </c>
      <c r="G209" s="36">
        <v>3000000</v>
      </c>
      <c r="H209" s="37">
        <f t="shared" si="26"/>
        <v>4.5756959439063607</v>
      </c>
      <c r="I209" s="37">
        <f t="shared" si="27"/>
        <v>100</v>
      </c>
      <c r="J209" s="38">
        <f t="shared" si="28"/>
        <v>100</v>
      </c>
      <c r="K209" s="39">
        <f t="shared" si="29"/>
        <v>100</v>
      </c>
    </row>
    <row r="210" spans="1:11" ht="22.5" x14ac:dyDescent="0.2">
      <c r="A210" s="52" t="s">
        <v>355</v>
      </c>
      <c r="B210" s="53" t="s">
        <v>356</v>
      </c>
      <c r="C210" s="54">
        <f>C211</f>
        <v>65563797</v>
      </c>
      <c r="D210" s="54">
        <v>3000000</v>
      </c>
      <c r="E210" s="54">
        <v>3000000</v>
      </c>
      <c r="F210" s="54">
        <v>3000000</v>
      </c>
      <c r="G210" s="54">
        <v>3000000</v>
      </c>
      <c r="H210" s="55">
        <f t="shared" si="26"/>
        <v>4.5756959439063607</v>
      </c>
      <c r="I210" s="55">
        <f t="shared" si="27"/>
        <v>100</v>
      </c>
      <c r="J210" s="56">
        <f t="shared" si="28"/>
        <v>100</v>
      </c>
      <c r="K210" s="57">
        <f t="shared" si="29"/>
        <v>100</v>
      </c>
    </row>
    <row r="211" spans="1:11" ht="12.75" customHeight="1" x14ac:dyDescent="0.2">
      <c r="A211" s="28" t="s">
        <v>357</v>
      </c>
      <c r="B211" s="29" t="s">
        <v>358</v>
      </c>
      <c r="C211" s="50">
        <v>65563797</v>
      </c>
      <c r="D211" s="50">
        <v>3000000</v>
      </c>
      <c r="E211" s="50">
        <v>3000000</v>
      </c>
      <c r="F211" s="50">
        <v>3000000</v>
      </c>
      <c r="G211" s="50">
        <v>3000000</v>
      </c>
      <c r="H211" s="31">
        <f t="shared" si="26"/>
        <v>4.5756959439063607</v>
      </c>
      <c r="I211" s="31">
        <f t="shared" si="27"/>
        <v>100</v>
      </c>
      <c r="J211" s="32">
        <f t="shared" si="28"/>
        <v>100</v>
      </c>
      <c r="K211" s="33">
        <f t="shared" si="29"/>
        <v>100</v>
      </c>
    </row>
    <row r="212" spans="1:11" ht="12.75" customHeight="1" x14ac:dyDescent="0.2">
      <c r="A212" s="34" t="s">
        <v>359</v>
      </c>
      <c r="B212" s="35" t="s">
        <v>360</v>
      </c>
      <c r="C212" s="36">
        <f>C213</f>
        <v>24795668</v>
      </c>
      <c r="D212" s="36">
        <v>24795668</v>
      </c>
      <c r="E212" s="36">
        <v>24795668</v>
      </c>
      <c r="F212" s="36">
        <v>24795668</v>
      </c>
      <c r="G212" s="36">
        <v>24795668</v>
      </c>
      <c r="H212" s="37">
        <f t="shared" si="26"/>
        <v>100</v>
      </c>
      <c r="I212" s="37">
        <f t="shared" si="27"/>
        <v>100</v>
      </c>
      <c r="J212" s="38">
        <f t="shared" si="28"/>
        <v>100</v>
      </c>
      <c r="K212" s="39">
        <f t="shared" si="29"/>
        <v>100</v>
      </c>
    </row>
    <row r="213" spans="1:11" ht="12.75" customHeight="1" x14ac:dyDescent="0.2">
      <c r="A213" s="52" t="s">
        <v>361</v>
      </c>
      <c r="B213" s="53" t="s">
        <v>362</v>
      </c>
      <c r="C213" s="54">
        <f>C214</f>
        <v>24795668</v>
      </c>
      <c r="D213" s="54">
        <v>24795668</v>
      </c>
      <c r="E213" s="54">
        <v>24795668</v>
      </c>
      <c r="F213" s="54">
        <v>24795668</v>
      </c>
      <c r="G213" s="54">
        <v>24795668</v>
      </c>
      <c r="H213" s="55">
        <f t="shared" si="26"/>
        <v>100</v>
      </c>
      <c r="I213" s="55">
        <f t="shared" si="27"/>
        <v>100</v>
      </c>
      <c r="J213" s="56">
        <f t="shared" si="28"/>
        <v>100</v>
      </c>
      <c r="K213" s="57">
        <f t="shared" si="29"/>
        <v>100</v>
      </c>
    </row>
    <row r="214" spans="1:11" ht="12.75" customHeight="1" x14ac:dyDescent="0.2">
      <c r="A214" s="28" t="s">
        <v>363</v>
      </c>
      <c r="B214" s="29" t="s">
        <v>364</v>
      </c>
      <c r="C214" s="50">
        <v>24795668</v>
      </c>
      <c r="D214" s="50">
        <v>24795668</v>
      </c>
      <c r="E214" s="50">
        <v>24795668</v>
      </c>
      <c r="F214" s="50">
        <v>24795668</v>
      </c>
      <c r="G214" s="50">
        <v>24795668</v>
      </c>
      <c r="H214" s="31">
        <f t="shared" si="26"/>
        <v>100</v>
      </c>
      <c r="I214" s="31">
        <f t="shared" si="27"/>
        <v>100</v>
      </c>
      <c r="J214" s="32">
        <f t="shared" si="28"/>
        <v>100</v>
      </c>
      <c r="K214" s="33">
        <f t="shared" si="29"/>
        <v>100</v>
      </c>
    </row>
    <row r="215" spans="1:11" ht="33.75" x14ac:dyDescent="0.2">
      <c r="A215" s="34" t="s">
        <v>365</v>
      </c>
      <c r="B215" s="35" t="s">
        <v>366</v>
      </c>
      <c r="C215" s="36">
        <f>C216+C220+C228</f>
        <v>21498917760</v>
      </c>
      <c r="D215" s="36">
        <v>19487245368</v>
      </c>
      <c r="E215" s="36">
        <v>14857160985</v>
      </c>
      <c r="F215" s="36">
        <v>9661463525</v>
      </c>
      <c r="G215" s="36">
        <v>9296097859.5100002</v>
      </c>
      <c r="H215" s="37">
        <f t="shared" si="26"/>
        <v>90.642913217972136</v>
      </c>
      <c r="I215" s="37">
        <f t="shared" si="27"/>
        <v>76.240436780238525</v>
      </c>
      <c r="J215" s="38">
        <f t="shared" si="28"/>
        <v>65.029002073507513</v>
      </c>
      <c r="K215" s="39">
        <f t="shared" si="29"/>
        <v>96.218319672329358</v>
      </c>
    </row>
    <row r="216" spans="1:11" ht="12.75" customHeight="1" x14ac:dyDescent="0.2">
      <c r="A216" s="34" t="s">
        <v>367</v>
      </c>
      <c r="B216" s="35" t="s">
        <v>368</v>
      </c>
      <c r="C216" s="36">
        <f>C217</f>
        <v>10825000000</v>
      </c>
      <c r="D216" s="36">
        <v>10211714772</v>
      </c>
      <c r="E216" s="36">
        <v>8921703664</v>
      </c>
      <c r="F216" s="36">
        <v>4447641060</v>
      </c>
      <c r="G216" s="36">
        <v>4087435219.5100002</v>
      </c>
      <c r="H216" s="37">
        <f t="shared" si="26"/>
        <v>94.334547547344116</v>
      </c>
      <c r="I216" s="37">
        <f t="shared" si="27"/>
        <v>87.36734097257451</v>
      </c>
      <c r="J216" s="38">
        <f t="shared" si="28"/>
        <v>49.851925456196142</v>
      </c>
      <c r="K216" s="39">
        <f t="shared" si="29"/>
        <v>91.901193562369002</v>
      </c>
    </row>
    <row r="217" spans="1:11" ht="22.5" x14ac:dyDescent="0.2">
      <c r="A217" s="52" t="s">
        <v>369</v>
      </c>
      <c r="B217" s="53" t="s">
        <v>370</v>
      </c>
      <c r="C217" s="54">
        <f>C218+C219</f>
        <v>10825000000</v>
      </c>
      <c r="D217" s="54">
        <v>10211714772</v>
      </c>
      <c r="E217" s="54">
        <v>8921703664</v>
      </c>
      <c r="F217" s="54">
        <v>4447641060</v>
      </c>
      <c r="G217" s="54">
        <v>4087435219.5100002</v>
      </c>
      <c r="H217" s="55">
        <f t="shared" si="26"/>
        <v>94.334547547344116</v>
      </c>
      <c r="I217" s="55">
        <f t="shared" si="27"/>
        <v>87.36734097257451</v>
      </c>
      <c r="J217" s="56">
        <f t="shared" si="28"/>
        <v>49.851925456196142</v>
      </c>
      <c r="K217" s="57">
        <f t="shared" si="29"/>
        <v>91.901193562369002</v>
      </c>
    </row>
    <row r="218" spans="1:11" ht="12.75" customHeight="1" x14ac:dyDescent="0.2">
      <c r="A218" s="28" t="s">
        <v>371</v>
      </c>
      <c r="B218" s="29" t="s">
        <v>372</v>
      </c>
      <c r="C218" s="50">
        <v>10800000000</v>
      </c>
      <c r="D218" s="50">
        <v>10211714772</v>
      </c>
      <c r="E218" s="50">
        <v>8921703664</v>
      </c>
      <c r="F218" s="50">
        <v>4447641060</v>
      </c>
      <c r="G218" s="50">
        <v>4087435219.5100002</v>
      </c>
      <c r="H218" s="31">
        <f t="shared" si="26"/>
        <v>94.55291455555556</v>
      </c>
      <c r="I218" s="31">
        <f t="shared" si="27"/>
        <v>87.36734097257451</v>
      </c>
      <c r="J218" s="32">
        <f t="shared" si="28"/>
        <v>49.851925456196142</v>
      </c>
      <c r="K218" s="33">
        <f t="shared" si="29"/>
        <v>91.901193562369002</v>
      </c>
    </row>
    <row r="219" spans="1:11" ht="12.75" customHeight="1" x14ac:dyDescent="0.2">
      <c r="A219" s="28" t="s">
        <v>373</v>
      </c>
      <c r="B219" s="29" t="s">
        <v>374</v>
      </c>
      <c r="C219" s="50">
        <v>25000000</v>
      </c>
      <c r="D219" s="50">
        <v>0</v>
      </c>
      <c r="E219" s="50">
        <v>0</v>
      </c>
      <c r="F219" s="50">
        <v>0</v>
      </c>
      <c r="G219" s="50">
        <v>0</v>
      </c>
      <c r="H219" s="31">
        <f t="shared" si="26"/>
        <v>0</v>
      </c>
      <c r="I219" s="31">
        <v>0</v>
      </c>
      <c r="J219" s="31">
        <v>0</v>
      </c>
      <c r="K219" s="51">
        <v>0</v>
      </c>
    </row>
    <row r="220" spans="1:11" ht="12.75" customHeight="1" x14ac:dyDescent="0.2">
      <c r="A220" s="34" t="s">
        <v>375</v>
      </c>
      <c r="B220" s="35" t="s">
        <v>376</v>
      </c>
      <c r="C220" s="36">
        <f>C221+C224</f>
        <v>8889133881</v>
      </c>
      <c r="D220" s="36">
        <v>7865503901</v>
      </c>
      <c r="E220" s="36">
        <v>4605295136</v>
      </c>
      <c r="F220" s="36">
        <v>4424960196</v>
      </c>
      <c r="G220" s="36">
        <v>4419800371</v>
      </c>
      <c r="H220" s="37">
        <f t="shared" si="26"/>
        <v>88.484480111296904</v>
      </c>
      <c r="I220" s="37">
        <f t="shared" si="27"/>
        <v>58.550541630454148</v>
      </c>
      <c r="J220" s="38">
        <f t="shared" si="28"/>
        <v>96.084182779290174</v>
      </c>
      <c r="K220" s="39">
        <f t="shared" si="29"/>
        <v>99.883392736398761</v>
      </c>
    </row>
    <row r="221" spans="1:11" ht="12.75" customHeight="1" x14ac:dyDescent="0.2">
      <c r="A221" s="52" t="s">
        <v>377</v>
      </c>
      <c r="B221" s="53" t="s">
        <v>378</v>
      </c>
      <c r="C221" s="54">
        <f>C222+C223</f>
        <v>5767658955</v>
      </c>
      <c r="D221" s="54">
        <v>5046470718</v>
      </c>
      <c r="E221" s="54">
        <v>2775626307</v>
      </c>
      <c r="F221" s="54">
        <v>2622091367</v>
      </c>
      <c r="G221" s="54">
        <v>2620631542</v>
      </c>
      <c r="H221" s="55">
        <f t="shared" si="26"/>
        <v>87.495997203947013</v>
      </c>
      <c r="I221" s="55">
        <f t="shared" si="27"/>
        <v>55.001335826635426</v>
      </c>
      <c r="J221" s="56">
        <f t="shared" si="28"/>
        <v>94.468457817509801</v>
      </c>
      <c r="K221" s="57">
        <f t="shared" si="29"/>
        <v>99.944325929356523</v>
      </c>
    </row>
    <row r="222" spans="1:11" ht="12.75" customHeight="1" x14ac:dyDescent="0.2">
      <c r="A222" s="28" t="s">
        <v>379</v>
      </c>
      <c r="B222" s="29" t="s">
        <v>380</v>
      </c>
      <c r="C222" s="50">
        <v>2824540160</v>
      </c>
      <c r="D222" s="50">
        <v>2645606163</v>
      </c>
      <c r="E222" s="50">
        <v>1531808308</v>
      </c>
      <c r="F222" s="50">
        <v>1442533368</v>
      </c>
      <c r="G222" s="50">
        <v>1442533368</v>
      </c>
      <c r="H222" s="31">
        <f t="shared" si="26"/>
        <v>93.665022026098583</v>
      </c>
      <c r="I222" s="31">
        <f t="shared" si="27"/>
        <v>57.900088434288996</v>
      </c>
      <c r="J222" s="32">
        <f t="shared" si="28"/>
        <v>94.171924807186784</v>
      </c>
      <c r="K222" s="33">
        <f t="shared" si="29"/>
        <v>100</v>
      </c>
    </row>
    <row r="223" spans="1:11" ht="12.75" customHeight="1" x14ac:dyDescent="0.2">
      <c r="A223" s="28" t="s">
        <v>381</v>
      </c>
      <c r="B223" s="29" t="s">
        <v>382</v>
      </c>
      <c r="C223" s="50">
        <v>2943118795</v>
      </c>
      <c r="D223" s="50">
        <v>2400864555</v>
      </c>
      <c r="E223" s="50">
        <v>1243817999</v>
      </c>
      <c r="F223" s="50">
        <v>1179557999</v>
      </c>
      <c r="G223" s="50">
        <v>1178098174</v>
      </c>
      <c r="H223" s="31">
        <f t="shared" si="26"/>
        <v>81.575523185770692</v>
      </c>
      <c r="I223" s="31">
        <f t="shared" si="27"/>
        <v>51.807087426470829</v>
      </c>
      <c r="J223" s="32">
        <f t="shared" si="28"/>
        <v>94.833649291804463</v>
      </c>
      <c r="K223" s="33">
        <f t="shared" si="29"/>
        <v>99.876239659157278</v>
      </c>
    </row>
    <row r="224" spans="1:11" ht="12.75" customHeight="1" x14ac:dyDescent="0.2">
      <c r="A224" s="52" t="s">
        <v>383</v>
      </c>
      <c r="B224" s="53" t="s">
        <v>384</v>
      </c>
      <c r="C224" s="54">
        <f>C225+C226+C227</f>
        <v>3121474926</v>
      </c>
      <c r="D224" s="54">
        <v>2819033183</v>
      </c>
      <c r="E224" s="54">
        <v>1829668829</v>
      </c>
      <c r="F224" s="54">
        <v>1802868829</v>
      </c>
      <c r="G224" s="54">
        <v>1799168829</v>
      </c>
      <c r="H224" s="55">
        <f t="shared" si="26"/>
        <v>90.31093472893717</v>
      </c>
      <c r="I224" s="55">
        <f t="shared" si="27"/>
        <v>64.904125287836308</v>
      </c>
      <c r="J224" s="56">
        <f t="shared" si="28"/>
        <v>98.535254053890867</v>
      </c>
      <c r="K224" s="57">
        <f t="shared" si="29"/>
        <v>99.794771536315679</v>
      </c>
    </row>
    <row r="225" spans="1:11" ht="12.75" customHeight="1" x14ac:dyDescent="0.2">
      <c r="A225" s="28" t="s">
        <v>385</v>
      </c>
      <c r="B225" s="29" t="s">
        <v>386</v>
      </c>
      <c r="C225" s="50">
        <v>1934964366</v>
      </c>
      <c r="D225" s="50">
        <v>1772980528</v>
      </c>
      <c r="E225" s="50">
        <v>1067583560</v>
      </c>
      <c r="F225" s="50">
        <v>1047583560</v>
      </c>
      <c r="G225" s="50">
        <v>1047583560</v>
      </c>
      <c r="H225" s="31">
        <f t="shared" si="26"/>
        <v>91.628588058453161</v>
      </c>
      <c r="I225" s="31">
        <f t="shared" si="27"/>
        <v>60.214060061013818</v>
      </c>
      <c r="J225" s="32">
        <f t="shared" si="28"/>
        <v>98.12661034233237</v>
      </c>
      <c r="K225" s="33">
        <f t="shared" si="29"/>
        <v>100</v>
      </c>
    </row>
    <row r="226" spans="1:11" ht="12.75" customHeight="1" x14ac:dyDescent="0.2">
      <c r="A226" s="28" t="s">
        <v>387</v>
      </c>
      <c r="B226" s="29" t="s">
        <v>388</v>
      </c>
      <c r="C226" s="50">
        <v>1059202560</v>
      </c>
      <c r="D226" s="50">
        <v>1028025747</v>
      </c>
      <c r="E226" s="50">
        <v>744058361</v>
      </c>
      <c r="F226" s="50">
        <v>737258361</v>
      </c>
      <c r="G226" s="50">
        <v>733558361</v>
      </c>
      <c r="H226" s="31">
        <f t="shared" si="26"/>
        <v>97.056576883651033</v>
      </c>
      <c r="I226" s="31">
        <f t="shared" si="27"/>
        <v>72.377405251893947</v>
      </c>
      <c r="J226" s="32">
        <f t="shared" si="28"/>
        <v>99.086093194240703</v>
      </c>
      <c r="K226" s="33">
        <f t="shared" si="29"/>
        <v>99.498140652486953</v>
      </c>
    </row>
    <row r="227" spans="1:11" ht="12.75" customHeight="1" x14ac:dyDescent="0.2">
      <c r="A227" s="58" t="s">
        <v>389</v>
      </c>
      <c r="B227" s="59" t="s">
        <v>390</v>
      </c>
      <c r="C227" s="60">
        <v>127308000</v>
      </c>
      <c r="D227" s="60">
        <v>18026908</v>
      </c>
      <c r="E227" s="60">
        <v>18026908</v>
      </c>
      <c r="F227" s="60">
        <v>18026908</v>
      </c>
      <c r="G227" s="60">
        <v>18026908</v>
      </c>
      <c r="H227" s="61">
        <f t="shared" si="26"/>
        <v>14.160074779275458</v>
      </c>
      <c r="I227" s="61">
        <f t="shared" si="27"/>
        <v>100</v>
      </c>
      <c r="J227" s="62">
        <f t="shared" si="28"/>
        <v>100</v>
      </c>
      <c r="K227" s="63">
        <f t="shared" si="29"/>
        <v>100</v>
      </c>
    </row>
    <row r="228" spans="1:11" ht="12.75" customHeight="1" x14ac:dyDescent="0.2">
      <c r="A228" s="34" t="s">
        <v>391</v>
      </c>
      <c r="B228" s="35" t="s">
        <v>392</v>
      </c>
      <c r="C228" s="36">
        <f>C229+C236</f>
        <v>1784783879</v>
      </c>
      <c r="D228" s="36">
        <v>1410026695</v>
      </c>
      <c r="E228" s="36">
        <v>1330162185</v>
      </c>
      <c r="F228" s="36">
        <v>788862269</v>
      </c>
      <c r="G228" s="36">
        <v>788862269</v>
      </c>
      <c r="H228" s="37">
        <f t="shared" si="26"/>
        <v>79.002657497670057</v>
      </c>
      <c r="I228" s="37">
        <f t="shared" si="27"/>
        <v>94.335957589795854</v>
      </c>
      <c r="J228" s="38">
        <f t="shared" si="28"/>
        <v>59.305720602784994</v>
      </c>
      <c r="K228" s="39">
        <f t="shared" si="29"/>
        <v>100</v>
      </c>
    </row>
    <row r="229" spans="1:11" ht="12.75" customHeight="1" x14ac:dyDescent="0.2">
      <c r="A229" s="52" t="s">
        <v>393</v>
      </c>
      <c r="B229" s="53" t="s">
        <v>394</v>
      </c>
      <c r="C229" s="54">
        <f>C230+C231+C232+C233+C234+C235</f>
        <v>1648500920</v>
      </c>
      <c r="D229" s="54">
        <v>1295933653</v>
      </c>
      <c r="E229" s="54">
        <v>1231447188</v>
      </c>
      <c r="F229" s="54">
        <v>737820417</v>
      </c>
      <c r="G229" s="54">
        <v>737820417</v>
      </c>
      <c r="H229" s="55">
        <f t="shared" si="26"/>
        <v>78.612855915178983</v>
      </c>
      <c r="I229" s="55">
        <f t="shared" si="27"/>
        <v>95.023937772530402</v>
      </c>
      <c r="J229" s="56">
        <f t="shared" si="28"/>
        <v>59.914905339813899</v>
      </c>
      <c r="K229" s="57">
        <f t="shared" si="29"/>
        <v>100</v>
      </c>
    </row>
    <row r="230" spans="1:11" ht="12.75" customHeight="1" x14ac:dyDescent="0.2">
      <c r="A230" s="28" t="s">
        <v>395</v>
      </c>
      <c r="B230" s="29" t="s">
        <v>364</v>
      </c>
      <c r="C230" s="50">
        <v>1151029110</v>
      </c>
      <c r="D230" s="50">
        <v>1087755201</v>
      </c>
      <c r="E230" s="50">
        <v>1078647493</v>
      </c>
      <c r="F230" s="50">
        <v>621639213</v>
      </c>
      <c r="G230" s="50">
        <v>621639213</v>
      </c>
      <c r="H230" s="31">
        <f t="shared" si="26"/>
        <v>94.502840245282755</v>
      </c>
      <c r="I230" s="31">
        <f t="shared" si="27"/>
        <v>99.162706094935047</v>
      </c>
      <c r="J230" s="32">
        <f t="shared" si="28"/>
        <v>57.631359367559384</v>
      </c>
      <c r="K230" s="33">
        <f t="shared" si="29"/>
        <v>100</v>
      </c>
    </row>
    <row r="231" spans="1:11" ht="12.75" customHeight="1" x14ac:dyDescent="0.2">
      <c r="A231" s="28" t="s">
        <v>396</v>
      </c>
      <c r="B231" s="29" t="s">
        <v>397</v>
      </c>
      <c r="C231" s="50">
        <v>63654000</v>
      </c>
      <c r="D231" s="50">
        <v>58652727</v>
      </c>
      <c r="E231" s="50">
        <v>58643727</v>
      </c>
      <c r="F231" s="50">
        <v>44643727</v>
      </c>
      <c r="G231" s="50">
        <v>44643727</v>
      </c>
      <c r="H231" s="31">
        <f t="shared" si="26"/>
        <v>92.143034216231499</v>
      </c>
      <c r="I231" s="31">
        <f t="shared" si="27"/>
        <v>99.984655444920747</v>
      </c>
      <c r="J231" s="32">
        <f t="shared" si="28"/>
        <v>76.127028897737006</v>
      </c>
      <c r="K231" s="33">
        <f t="shared" si="29"/>
        <v>100</v>
      </c>
    </row>
    <row r="232" spans="1:11" ht="12.75" customHeight="1" thickBot="1" x14ac:dyDescent="0.25">
      <c r="A232" s="64" t="s">
        <v>398</v>
      </c>
      <c r="B232" s="65" t="s">
        <v>399</v>
      </c>
      <c r="C232" s="66">
        <v>106090000</v>
      </c>
      <c r="D232" s="66">
        <v>67442900</v>
      </c>
      <c r="E232" s="66">
        <v>15073142</v>
      </c>
      <c r="F232" s="66">
        <v>4173538</v>
      </c>
      <c r="G232" s="66">
        <v>4173538</v>
      </c>
      <c r="H232" s="67">
        <f t="shared" si="26"/>
        <v>63.571401640116889</v>
      </c>
      <c r="I232" s="67">
        <f t="shared" si="27"/>
        <v>22.34948675101456</v>
      </c>
      <c r="J232" s="68">
        <f t="shared" si="28"/>
        <v>27.688573490517104</v>
      </c>
      <c r="K232" s="69">
        <f t="shared" si="29"/>
        <v>100</v>
      </c>
    </row>
    <row r="233" spans="1:11" ht="12.75" customHeight="1" x14ac:dyDescent="0.2">
      <c r="A233" s="18" t="s">
        <v>400</v>
      </c>
      <c r="B233" s="46" t="s">
        <v>401</v>
      </c>
      <c r="C233" s="20">
        <v>263092400</v>
      </c>
      <c r="D233" s="20">
        <v>82082825</v>
      </c>
      <c r="E233" s="20">
        <v>79082826</v>
      </c>
      <c r="F233" s="20">
        <v>67363939</v>
      </c>
      <c r="G233" s="20">
        <v>67363939</v>
      </c>
      <c r="H233" s="47">
        <f t="shared" si="26"/>
        <v>31.199238366444643</v>
      </c>
      <c r="I233" s="47">
        <f t="shared" si="27"/>
        <v>96.345156249190993</v>
      </c>
      <c r="J233" s="48">
        <f t="shared" si="28"/>
        <v>85.181501986284601</v>
      </c>
      <c r="K233" s="49">
        <f t="shared" si="29"/>
        <v>100</v>
      </c>
    </row>
    <row r="234" spans="1:11" ht="12.75" customHeight="1" x14ac:dyDescent="0.2">
      <c r="A234" s="28" t="s">
        <v>402</v>
      </c>
      <c r="B234" s="29" t="s">
        <v>403</v>
      </c>
      <c r="C234" s="50">
        <v>54026410</v>
      </c>
      <c r="D234" s="50">
        <v>0</v>
      </c>
      <c r="E234" s="50">
        <v>0</v>
      </c>
      <c r="F234" s="50">
        <v>0</v>
      </c>
      <c r="G234" s="50">
        <v>0</v>
      </c>
      <c r="H234" s="31">
        <f t="shared" si="26"/>
        <v>0</v>
      </c>
      <c r="I234" s="31">
        <v>0</v>
      </c>
      <c r="J234" s="31">
        <v>0</v>
      </c>
      <c r="K234" s="51">
        <v>0</v>
      </c>
    </row>
    <row r="235" spans="1:11" ht="12.75" customHeight="1" x14ac:dyDescent="0.2">
      <c r="A235" s="28" t="s">
        <v>404</v>
      </c>
      <c r="B235" s="29" t="s">
        <v>405</v>
      </c>
      <c r="C235" s="50">
        <v>10609000</v>
      </c>
      <c r="D235" s="50">
        <v>0</v>
      </c>
      <c r="E235" s="50">
        <v>0</v>
      </c>
      <c r="F235" s="50">
        <v>0</v>
      </c>
      <c r="G235" s="50">
        <v>0</v>
      </c>
      <c r="H235" s="31">
        <f t="shared" si="26"/>
        <v>0</v>
      </c>
      <c r="I235" s="31">
        <v>0</v>
      </c>
      <c r="J235" s="31">
        <v>0</v>
      </c>
      <c r="K235" s="51">
        <v>0</v>
      </c>
    </row>
    <row r="236" spans="1:11" ht="22.5" x14ac:dyDescent="0.2">
      <c r="A236" s="52" t="s">
        <v>406</v>
      </c>
      <c r="B236" s="53" t="s">
        <v>407</v>
      </c>
      <c r="C236" s="54">
        <f>C237+C238+C239+C240</f>
        <v>136282959</v>
      </c>
      <c r="D236" s="54">
        <v>114093042</v>
      </c>
      <c r="E236" s="54">
        <v>98714997</v>
      </c>
      <c r="F236" s="54">
        <v>51041852</v>
      </c>
      <c r="G236" s="54">
        <v>51041852</v>
      </c>
      <c r="H236" s="55">
        <f t="shared" si="26"/>
        <v>83.717761073855172</v>
      </c>
      <c r="I236" s="55">
        <f t="shared" si="27"/>
        <v>86.521487436543239</v>
      </c>
      <c r="J236" s="56">
        <f t="shared" si="28"/>
        <v>51.706279239414854</v>
      </c>
      <c r="K236" s="57">
        <f t="shared" si="29"/>
        <v>100</v>
      </c>
    </row>
    <row r="237" spans="1:11" ht="12.75" customHeight="1" x14ac:dyDescent="0.2">
      <c r="A237" s="28" t="s">
        <v>408</v>
      </c>
      <c r="B237" s="29" t="s">
        <v>409</v>
      </c>
      <c r="C237" s="50">
        <v>15913500</v>
      </c>
      <c r="D237" s="50">
        <v>15913000</v>
      </c>
      <c r="E237" s="50">
        <v>15836682</v>
      </c>
      <c r="F237" s="50">
        <v>15836628</v>
      </c>
      <c r="G237" s="50">
        <v>15836628</v>
      </c>
      <c r="H237" s="31">
        <f t="shared" si="26"/>
        <v>99.996858013636228</v>
      </c>
      <c r="I237" s="31">
        <f t="shared" si="27"/>
        <v>99.520404700559297</v>
      </c>
      <c r="J237" s="32">
        <f t="shared" si="28"/>
        <v>99.999659019484014</v>
      </c>
      <c r="K237" s="33">
        <f t="shared" si="29"/>
        <v>100</v>
      </c>
    </row>
    <row r="238" spans="1:11" ht="12.75" customHeight="1" x14ac:dyDescent="0.2">
      <c r="A238" s="28" t="s">
        <v>410</v>
      </c>
      <c r="B238" s="29" t="s">
        <v>411</v>
      </c>
      <c r="C238" s="50">
        <v>98180042</v>
      </c>
      <c r="D238" s="50">
        <v>98180042</v>
      </c>
      <c r="E238" s="50">
        <v>82878315</v>
      </c>
      <c r="F238" s="50">
        <v>35205224</v>
      </c>
      <c r="G238" s="50">
        <v>35205224</v>
      </c>
      <c r="H238" s="31">
        <f t="shared" si="26"/>
        <v>100</v>
      </c>
      <c r="I238" s="31">
        <f t="shared" si="27"/>
        <v>84.414625734219996</v>
      </c>
      <c r="J238" s="32">
        <f t="shared" si="28"/>
        <v>42.478209167259251</v>
      </c>
      <c r="K238" s="33">
        <f t="shared" si="29"/>
        <v>100</v>
      </c>
    </row>
    <row r="239" spans="1:11" ht="12.75" customHeight="1" x14ac:dyDescent="0.2">
      <c r="A239" s="28" t="s">
        <v>412</v>
      </c>
      <c r="B239" s="29" t="s">
        <v>413</v>
      </c>
      <c r="C239" s="50">
        <v>21218000</v>
      </c>
      <c r="D239" s="50">
        <v>0</v>
      </c>
      <c r="E239" s="50">
        <v>0</v>
      </c>
      <c r="F239" s="50">
        <v>0</v>
      </c>
      <c r="G239" s="50">
        <v>0</v>
      </c>
      <c r="H239" s="31">
        <f t="shared" si="26"/>
        <v>0</v>
      </c>
      <c r="I239" s="31">
        <v>0</v>
      </c>
      <c r="J239" s="31">
        <v>0</v>
      </c>
      <c r="K239" s="51">
        <v>0</v>
      </c>
    </row>
    <row r="240" spans="1:11" ht="12.75" customHeight="1" x14ac:dyDescent="0.2">
      <c r="A240" s="28" t="s">
        <v>414</v>
      </c>
      <c r="B240" s="29" t="s">
        <v>415</v>
      </c>
      <c r="C240" s="50">
        <v>971417</v>
      </c>
      <c r="D240" s="50">
        <v>0</v>
      </c>
      <c r="E240" s="50">
        <v>0</v>
      </c>
      <c r="F240" s="50">
        <v>0</v>
      </c>
      <c r="G240" s="50">
        <v>0</v>
      </c>
      <c r="H240" s="31">
        <f t="shared" si="26"/>
        <v>0</v>
      </c>
      <c r="I240" s="31">
        <v>0</v>
      </c>
      <c r="J240" s="31">
        <v>0</v>
      </c>
      <c r="K240" s="51">
        <v>0</v>
      </c>
    </row>
    <row r="241" spans="1:11" ht="12.75" customHeight="1" x14ac:dyDescent="0.2">
      <c r="A241" s="34" t="s">
        <v>416</v>
      </c>
      <c r="B241" s="35" t="s">
        <v>417</v>
      </c>
      <c r="C241" s="36">
        <f>C242</f>
        <v>528318000</v>
      </c>
      <c r="D241" s="36">
        <v>271499000</v>
      </c>
      <c r="E241" s="36">
        <v>271499000</v>
      </c>
      <c r="F241" s="36">
        <v>271499000</v>
      </c>
      <c r="G241" s="36">
        <v>0</v>
      </c>
      <c r="H241" s="37">
        <f t="shared" si="26"/>
        <v>51.389314768756698</v>
      </c>
      <c r="I241" s="37">
        <f t="shared" si="27"/>
        <v>100</v>
      </c>
      <c r="J241" s="38">
        <f t="shared" si="28"/>
        <v>100</v>
      </c>
      <c r="K241" s="39">
        <f t="shared" si="29"/>
        <v>0</v>
      </c>
    </row>
    <row r="242" spans="1:11" ht="12.75" customHeight="1" x14ac:dyDescent="0.2">
      <c r="A242" s="34" t="s">
        <v>418</v>
      </c>
      <c r="B242" s="35" t="s">
        <v>417</v>
      </c>
      <c r="C242" s="36">
        <f>C243</f>
        <v>528318000</v>
      </c>
      <c r="D242" s="36">
        <v>271499000</v>
      </c>
      <c r="E242" s="36">
        <v>271499000</v>
      </c>
      <c r="F242" s="36">
        <v>271499000</v>
      </c>
      <c r="G242" s="36">
        <v>0</v>
      </c>
      <c r="H242" s="37">
        <f t="shared" si="26"/>
        <v>51.389314768756698</v>
      </c>
      <c r="I242" s="37">
        <f t="shared" si="27"/>
        <v>100</v>
      </c>
      <c r="J242" s="38">
        <f t="shared" si="28"/>
        <v>100</v>
      </c>
      <c r="K242" s="39">
        <f t="shared" si="29"/>
        <v>0</v>
      </c>
    </row>
    <row r="243" spans="1:11" ht="12.75" customHeight="1" x14ac:dyDescent="0.2">
      <c r="A243" s="34" t="s">
        <v>419</v>
      </c>
      <c r="B243" s="35" t="s">
        <v>420</v>
      </c>
      <c r="C243" s="36">
        <f>C244</f>
        <v>528318000</v>
      </c>
      <c r="D243" s="36">
        <v>271499000</v>
      </c>
      <c r="E243" s="36">
        <v>271499000</v>
      </c>
      <c r="F243" s="36">
        <v>271499000</v>
      </c>
      <c r="G243" s="36">
        <v>0</v>
      </c>
      <c r="H243" s="37">
        <f t="shared" si="26"/>
        <v>51.389314768756698</v>
      </c>
      <c r="I243" s="37">
        <f t="shared" si="27"/>
        <v>100</v>
      </c>
      <c r="J243" s="38">
        <f t="shared" si="28"/>
        <v>100</v>
      </c>
      <c r="K243" s="39">
        <f t="shared" si="29"/>
        <v>0</v>
      </c>
    </row>
    <row r="244" spans="1:11" ht="22.5" x14ac:dyDescent="0.2">
      <c r="A244" s="52" t="s">
        <v>421</v>
      </c>
      <c r="B244" s="53" t="s">
        <v>422</v>
      </c>
      <c r="C244" s="54">
        <f>C245</f>
        <v>528318000</v>
      </c>
      <c r="D244" s="54">
        <v>271499000</v>
      </c>
      <c r="E244" s="54">
        <v>271499000</v>
      </c>
      <c r="F244" s="54">
        <v>271499000</v>
      </c>
      <c r="G244" s="54">
        <v>0</v>
      </c>
      <c r="H244" s="55">
        <f t="shared" si="26"/>
        <v>51.389314768756698</v>
      </c>
      <c r="I244" s="55">
        <f t="shared" si="27"/>
        <v>100</v>
      </c>
      <c r="J244" s="56">
        <f t="shared" si="28"/>
        <v>100</v>
      </c>
      <c r="K244" s="57">
        <f t="shared" si="29"/>
        <v>0</v>
      </c>
    </row>
    <row r="245" spans="1:11" ht="22.5" x14ac:dyDescent="0.2">
      <c r="A245" s="28" t="s">
        <v>423</v>
      </c>
      <c r="B245" s="29" t="s">
        <v>424</v>
      </c>
      <c r="C245" s="50">
        <v>528318000</v>
      </c>
      <c r="D245" s="50">
        <v>271499000</v>
      </c>
      <c r="E245" s="50">
        <v>271499000</v>
      </c>
      <c r="F245" s="50">
        <v>271499000</v>
      </c>
      <c r="G245" s="50">
        <v>0</v>
      </c>
      <c r="H245" s="31">
        <f t="shared" si="26"/>
        <v>51.389314768756698</v>
      </c>
      <c r="I245" s="31">
        <f t="shared" si="27"/>
        <v>100</v>
      </c>
      <c r="J245" s="32">
        <f t="shared" si="28"/>
        <v>100</v>
      </c>
      <c r="K245" s="33">
        <f t="shared" si="29"/>
        <v>0</v>
      </c>
    </row>
    <row r="246" spans="1:11" ht="22.5" x14ac:dyDescent="0.2">
      <c r="A246" s="34" t="s">
        <v>425</v>
      </c>
      <c r="B246" s="35" t="s">
        <v>426</v>
      </c>
      <c r="C246" s="36">
        <f>C247</f>
        <v>37081108430</v>
      </c>
      <c r="D246" s="36">
        <v>25571267824</v>
      </c>
      <c r="E246" s="36">
        <v>2161311898</v>
      </c>
      <c r="F246" s="36">
        <v>0</v>
      </c>
      <c r="G246" s="36">
        <v>0</v>
      </c>
      <c r="H246" s="37">
        <f t="shared" si="26"/>
        <v>68.960365282155081</v>
      </c>
      <c r="I246" s="37">
        <f t="shared" si="27"/>
        <v>8.4521108334389794</v>
      </c>
      <c r="J246" s="38">
        <f t="shared" si="28"/>
        <v>0</v>
      </c>
      <c r="K246" s="71">
        <v>0</v>
      </c>
    </row>
    <row r="247" spans="1:11" ht="22.5" x14ac:dyDescent="0.2">
      <c r="A247" s="34" t="s">
        <v>427</v>
      </c>
      <c r="B247" s="35" t="s">
        <v>428</v>
      </c>
      <c r="C247" s="36">
        <f>C248</f>
        <v>37081108430</v>
      </c>
      <c r="D247" s="36">
        <v>25571267824</v>
      </c>
      <c r="E247" s="36">
        <v>2161311898</v>
      </c>
      <c r="F247" s="36">
        <v>0</v>
      </c>
      <c r="G247" s="36">
        <v>0</v>
      </c>
      <c r="H247" s="37">
        <f t="shared" si="26"/>
        <v>68.960365282155081</v>
      </c>
      <c r="I247" s="37">
        <f t="shared" si="27"/>
        <v>8.4521108334389794</v>
      </c>
      <c r="J247" s="38">
        <f t="shared" si="28"/>
        <v>0</v>
      </c>
      <c r="K247" s="71">
        <v>0</v>
      </c>
    </row>
    <row r="248" spans="1:11" ht="22.5" x14ac:dyDescent="0.2">
      <c r="A248" s="52" t="s">
        <v>429</v>
      </c>
      <c r="B248" s="53" t="s">
        <v>430</v>
      </c>
      <c r="C248" s="54">
        <f>C249+C250+C251+C252</f>
        <v>37081108430</v>
      </c>
      <c r="D248" s="54">
        <v>25571267824</v>
      </c>
      <c r="E248" s="54">
        <v>2161311898</v>
      </c>
      <c r="F248" s="54">
        <v>0</v>
      </c>
      <c r="G248" s="54">
        <v>0</v>
      </c>
      <c r="H248" s="55">
        <f t="shared" si="26"/>
        <v>68.960365282155081</v>
      </c>
      <c r="I248" s="55">
        <f t="shared" si="27"/>
        <v>8.4521108334389794</v>
      </c>
      <c r="J248" s="56">
        <f t="shared" si="28"/>
        <v>0</v>
      </c>
      <c r="K248" s="73">
        <v>0</v>
      </c>
    </row>
    <row r="249" spans="1:11" ht="33.75" x14ac:dyDescent="0.2">
      <c r="A249" s="28" t="s">
        <v>431</v>
      </c>
      <c r="B249" s="29" t="s">
        <v>432</v>
      </c>
      <c r="C249" s="50">
        <v>2500000000</v>
      </c>
      <c r="D249" s="50">
        <v>652500000</v>
      </c>
      <c r="E249" s="50">
        <v>0</v>
      </c>
      <c r="F249" s="50">
        <v>0</v>
      </c>
      <c r="G249" s="50">
        <v>0</v>
      </c>
      <c r="H249" s="31">
        <f t="shared" si="26"/>
        <v>26.1</v>
      </c>
      <c r="I249" s="31">
        <f t="shared" si="27"/>
        <v>0</v>
      </c>
      <c r="J249" s="31">
        <v>0</v>
      </c>
      <c r="K249" s="51">
        <v>0</v>
      </c>
    </row>
    <row r="250" spans="1:11" ht="45" x14ac:dyDescent="0.2">
      <c r="A250" s="28" t="s">
        <v>433</v>
      </c>
      <c r="B250" s="29" t="s">
        <v>434</v>
      </c>
      <c r="C250" s="50">
        <v>22581702968</v>
      </c>
      <c r="D250" s="50">
        <v>22581702968</v>
      </c>
      <c r="E250" s="50">
        <v>0</v>
      </c>
      <c r="F250" s="50">
        <v>0</v>
      </c>
      <c r="G250" s="50">
        <v>0</v>
      </c>
      <c r="H250" s="31">
        <f t="shared" si="26"/>
        <v>100</v>
      </c>
      <c r="I250" s="31">
        <f t="shared" si="27"/>
        <v>0</v>
      </c>
      <c r="J250" s="31">
        <v>0</v>
      </c>
      <c r="K250" s="51">
        <v>0</v>
      </c>
    </row>
    <row r="251" spans="1:11" ht="57" thickBot="1" x14ac:dyDescent="0.25">
      <c r="A251" s="64" t="s">
        <v>435</v>
      </c>
      <c r="B251" s="65" t="s">
        <v>436</v>
      </c>
      <c r="C251" s="66">
        <v>3934401649</v>
      </c>
      <c r="D251" s="66">
        <v>717199692</v>
      </c>
      <c r="E251" s="66">
        <v>690699984</v>
      </c>
      <c r="F251" s="66">
        <v>0</v>
      </c>
      <c r="G251" s="66">
        <v>0</v>
      </c>
      <c r="H251" s="67">
        <f t="shared" si="26"/>
        <v>18.22893939113434</v>
      </c>
      <c r="I251" s="67">
        <f t="shared" si="27"/>
        <v>96.305114419932011</v>
      </c>
      <c r="J251" s="68">
        <f t="shared" si="28"/>
        <v>0</v>
      </c>
      <c r="K251" s="70">
        <v>0</v>
      </c>
    </row>
    <row r="252" spans="1:11" ht="78.75" x14ac:dyDescent="0.2">
      <c r="A252" s="18" t="s">
        <v>437</v>
      </c>
      <c r="B252" s="46" t="s">
        <v>438</v>
      </c>
      <c r="C252" s="20">
        <v>8065003813</v>
      </c>
      <c r="D252" s="20">
        <v>1619865164</v>
      </c>
      <c r="E252" s="20">
        <v>1470611914</v>
      </c>
      <c r="F252" s="20">
        <v>0</v>
      </c>
      <c r="G252" s="20">
        <v>0</v>
      </c>
      <c r="H252" s="47">
        <f t="shared" si="26"/>
        <v>20.08511343031153</v>
      </c>
      <c r="I252" s="47">
        <f t="shared" si="27"/>
        <v>90.78606952498177</v>
      </c>
      <c r="J252" s="48">
        <f t="shared" si="28"/>
        <v>0</v>
      </c>
      <c r="K252" s="72">
        <v>0</v>
      </c>
    </row>
    <row r="253" spans="1:11" x14ac:dyDescent="0.2">
      <c r="A253" s="87"/>
      <c r="B253" s="88"/>
      <c r="C253" s="88"/>
      <c r="D253" s="88"/>
      <c r="E253" s="88"/>
      <c r="F253" s="88"/>
      <c r="G253" s="88"/>
      <c r="H253" s="88"/>
      <c r="I253" s="88"/>
      <c r="J253" s="88"/>
      <c r="K253" s="89"/>
    </row>
    <row r="254" spans="1:11" x14ac:dyDescent="0.2">
      <c r="A254" s="87"/>
      <c r="B254" s="88"/>
      <c r="C254" s="88"/>
      <c r="D254" s="88"/>
      <c r="E254" s="88"/>
      <c r="F254" s="88"/>
      <c r="G254" s="88"/>
      <c r="H254" s="88"/>
      <c r="I254" s="88"/>
      <c r="J254" s="88"/>
      <c r="K254" s="89"/>
    </row>
    <row r="255" spans="1:11" ht="12.75" customHeight="1" x14ac:dyDescent="0.2">
      <c r="A255" s="101" t="s">
        <v>480</v>
      </c>
      <c r="B255" s="102"/>
      <c r="C255" s="102"/>
      <c r="D255" s="102"/>
      <c r="E255" s="102"/>
      <c r="F255" s="102"/>
      <c r="G255" s="102"/>
      <c r="H255" s="102"/>
      <c r="I255" s="102"/>
      <c r="J255" s="102"/>
      <c r="K255" s="103"/>
    </row>
    <row r="256" spans="1:11" ht="12.75" customHeight="1" x14ac:dyDescent="0.2">
      <c r="A256" s="104" t="s">
        <v>481</v>
      </c>
      <c r="B256" s="105"/>
      <c r="C256" s="105"/>
      <c r="D256" s="105"/>
      <c r="E256" s="105"/>
      <c r="F256" s="105"/>
      <c r="G256" s="105"/>
      <c r="H256" s="105"/>
      <c r="I256" s="105"/>
      <c r="J256" s="105"/>
      <c r="K256" s="106"/>
    </row>
    <row r="257" spans="1:11" ht="26.25" customHeight="1" x14ac:dyDescent="0.2">
      <c r="A257" s="94" t="s">
        <v>482</v>
      </c>
      <c r="B257" s="95"/>
      <c r="C257" s="95"/>
      <c r="D257" s="95"/>
      <c r="E257" s="95"/>
      <c r="F257" s="95"/>
      <c r="G257" s="95"/>
      <c r="H257" s="95"/>
      <c r="I257" s="95"/>
      <c r="J257" s="95"/>
      <c r="K257" s="96"/>
    </row>
    <row r="258" spans="1:11" x14ac:dyDescent="0.2">
      <c r="A258" s="90"/>
      <c r="B258" s="17"/>
      <c r="C258" s="17"/>
      <c r="D258" s="17"/>
      <c r="E258" s="17"/>
      <c r="F258" s="17"/>
      <c r="G258" s="15"/>
      <c r="H258" s="15"/>
      <c r="I258" s="15"/>
      <c r="J258" s="88"/>
      <c r="K258" s="89"/>
    </row>
    <row r="259" spans="1:11" x14ac:dyDescent="0.2">
      <c r="A259" s="87"/>
      <c r="B259" s="88"/>
      <c r="C259" s="88"/>
      <c r="D259" s="88"/>
      <c r="E259" s="88"/>
      <c r="F259" s="88"/>
      <c r="G259" s="88"/>
      <c r="H259" s="88"/>
      <c r="I259" s="88"/>
      <c r="J259" s="88"/>
      <c r="K259" s="89"/>
    </row>
    <row r="260" spans="1:11" x14ac:dyDescent="0.2">
      <c r="A260" s="87"/>
      <c r="B260" s="88"/>
      <c r="C260" s="88"/>
      <c r="D260" s="88"/>
      <c r="E260" s="88"/>
      <c r="F260" s="88"/>
      <c r="G260" s="88"/>
      <c r="H260" s="88"/>
      <c r="I260" s="88"/>
      <c r="J260" s="88"/>
      <c r="K260" s="89"/>
    </row>
    <row r="261" spans="1:11" x14ac:dyDescent="0.2">
      <c r="A261" s="87"/>
      <c r="B261" s="88"/>
      <c r="C261" s="88"/>
      <c r="D261" s="88"/>
      <c r="E261" s="88"/>
      <c r="F261" s="88"/>
      <c r="G261" s="88"/>
      <c r="H261" s="88"/>
      <c r="I261" s="88"/>
      <c r="J261" s="88"/>
      <c r="K261" s="89"/>
    </row>
    <row r="262" spans="1:11" x14ac:dyDescent="0.2">
      <c r="A262" s="87"/>
      <c r="B262" s="88"/>
      <c r="C262" s="88"/>
      <c r="D262" s="88"/>
      <c r="E262" s="88"/>
      <c r="F262" s="88"/>
      <c r="G262" s="88"/>
      <c r="H262" s="88"/>
      <c r="I262" s="88"/>
      <c r="J262" s="88"/>
      <c r="K262" s="89"/>
    </row>
    <row r="263" spans="1:11" x14ac:dyDescent="0.2">
      <c r="A263" s="87"/>
      <c r="B263" s="88"/>
      <c r="C263" s="88"/>
      <c r="D263" s="88"/>
      <c r="E263" s="88"/>
      <c r="F263" s="88"/>
      <c r="G263" s="88"/>
      <c r="H263" s="88"/>
      <c r="I263" s="88"/>
      <c r="J263" s="88"/>
      <c r="K263" s="89"/>
    </row>
    <row r="264" spans="1:11" x14ac:dyDescent="0.2">
      <c r="A264" s="87"/>
      <c r="B264" s="88"/>
      <c r="C264" s="88"/>
      <c r="D264" s="88"/>
      <c r="E264" s="88"/>
      <c r="F264" s="88"/>
      <c r="G264" s="88"/>
      <c r="H264" s="88"/>
      <c r="I264" s="88"/>
      <c r="J264" s="88"/>
      <c r="K264" s="89"/>
    </row>
    <row r="265" spans="1:11" x14ac:dyDescent="0.2">
      <c r="A265" s="87"/>
      <c r="B265" s="88"/>
      <c r="C265" s="88"/>
      <c r="D265" s="88"/>
      <c r="E265" s="88"/>
      <c r="F265" s="88"/>
      <c r="G265" s="88"/>
      <c r="H265" s="88"/>
      <c r="I265" s="88"/>
      <c r="J265" s="88"/>
      <c r="K265" s="89"/>
    </row>
    <row r="266" spans="1:11" x14ac:dyDescent="0.2">
      <c r="A266" s="87"/>
      <c r="B266" s="88"/>
      <c r="C266" s="88"/>
      <c r="D266" s="88"/>
      <c r="E266" s="88"/>
      <c r="F266" s="88"/>
      <c r="G266" s="88"/>
      <c r="H266" s="88"/>
      <c r="I266" s="88"/>
      <c r="J266" s="88"/>
      <c r="K266" s="89"/>
    </row>
    <row r="267" spans="1:11" x14ac:dyDescent="0.2">
      <c r="A267" s="87"/>
      <c r="B267" s="88"/>
      <c r="C267" s="88"/>
      <c r="D267" s="88"/>
      <c r="E267" s="88"/>
      <c r="F267" s="88"/>
      <c r="G267" s="88"/>
      <c r="H267" s="88"/>
      <c r="I267" s="88"/>
      <c r="J267" s="88"/>
      <c r="K267" s="89"/>
    </row>
    <row r="268" spans="1:11" x14ac:dyDescent="0.2">
      <c r="A268" s="87"/>
      <c r="B268" s="88"/>
      <c r="C268" s="88"/>
      <c r="D268" s="88"/>
      <c r="E268" s="88"/>
      <c r="F268" s="88"/>
      <c r="G268" s="88"/>
      <c r="H268" s="88"/>
      <c r="I268" s="88"/>
      <c r="J268" s="88"/>
      <c r="K268" s="89"/>
    </row>
    <row r="269" spans="1:11" x14ac:dyDescent="0.2">
      <c r="A269" s="87"/>
      <c r="B269" s="88"/>
      <c r="C269" s="88"/>
      <c r="D269" s="88"/>
      <c r="E269" s="88"/>
      <c r="F269" s="88"/>
      <c r="G269" s="88"/>
      <c r="H269" s="88"/>
      <c r="I269" s="88"/>
      <c r="J269" s="88"/>
      <c r="K269" s="89"/>
    </row>
    <row r="270" spans="1:11" x14ac:dyDescent="0.2">
      <c r="A270" s="87"/>
      <c r="B270" s="88"/>
      <c r="C270" s="88"/>
      <c r="D270" s="88"/>
      <c r="E270" s="88"/>
      <c r="F270" s="88"/>
      <c r="G270" s="88"/>
      <c r="H270" s="88"/>
      <c r="I270" s="88"/>
      <c r="J270" s="88"/>
      <c r="K270" s="89"/>
    </row>
    <row r="271" spans="1:11" x14ac:dyDescent="0.2">
      <c r="A271" s="87"/>
      <c r="B271" s="88"/>
      <c r="C271" s="88"/>
      <c r="D271" s="88"/>
      <c r="E271" s="88"/>
      <c r="F271" s="88"/>
      <c r="G271" s="88"/>
      <c r="H271" s="88"/>
      <c r="I271" s="88"/>
      <c r="J271" s="88"/>
      <c r="K271" s="89"/>
    </row>
    <row r="272" spans="1:11" x14ac:dyDescent="0.2">
      <c r="A272" s="87"/>
      <c r="B272" s="88"/>
      <c r="C272" s="88"/>
      <c r="D272" s="88"/>
      <c r="E272" s="88"/>
      <c r="F272" s="88"/>
      <c r="G272" s="88"/>
      <c r="H272" s="88"/>
      <c r="I272" s="88"/>
      <c r="J272" s="88"/>
      <c r="K272" s="89"/>
    </row>
    <row r="273" spans="1:11" x14ac:dyDescent="0.2">
      <c r="A273" s="87"/>
      <c r="B273" s="88"/>
      <c r="C273" s="88"/>
      <c r="D273" s="88"/>
      <c r="E273" s="88"/>
      <c r="F273" s="88"/>
      <c r="G273" s="88"/>
      <c r="H273" s="88"/>
      <c r="I273" s="88"/>
      <c r="J273" s="88"/>
      <c r="K273" s="89"/>
    </row>
    <row r="274" spans="1:11" x14ac:dyDescent="0.2">
      <c r="A274" s="87"/>
      <c r="B274" s="88"/>
      <c r="C274" s="88"/>
      <c r="D274" s="88"/>
      <c r="E274" s="88"/>
      <c r="F274" s="88"/>
      <c r="G274" s="88"/>
      <c r="H274" s="88"/>
      <c r="I274" s="88"/>
      <c r="J274" s="88"/>
      <c r="K274" s="89"/>
    </row>
    <row r="275" spans="1:11" x14ac:dyDescent="0.2">
      <c r="A275" s="87"/>
      <c r="B275" s="88"/>
      <c r="C275" s="88"/>
      <c r="D275" s="88"/>
      <c r="E275" s="88"/>
      <c r="F275" s="88"/>
      <c r="G275" s="88"/>
      <c r="H275" s="88"/>
      <c r="I275" s="88"/>
      <c r="J275" s="88"/>
      <c r="K275" s="89"/>
    </row>
    <row r="276" spans="1:11" x14ac:dyDescent="0.2">
      <c r="A276" s="87"/>
      <c r="B276" s="88"/>
      <c r="C276" s="88"/>
      <c r="D276" s="88"/>
      <c r="E276" s="88"/>
      <c r="F276" s="88"/>
      <c r="G276" s="88"/>
      <c r="H276" s="88"/>
      <c r="I276" s="88"/>
      <c r="J276" s="88"/>
      <c r="K276" s="89"/>
    </row>
    <row r="277" spans="1:11" x14ac:dyDescent="0.2">
      <c r="A277" s="87"/>
      <c r="B277" s="88"/>
      <c r="C277" s="88"/>
      <c r="D277" s="88"/>
      <c r="E277" s="88"/>
      <c r="F277" s="88"/>
      <c r="G277" s="88"/>
      <c r="H277" s="88"/>
      <c r="I277" s="88"/>
      <c r="J277" s="88"/>
      <c r="K277" s="89"/>
    </row>
    <row r="278" spans="1:11" x14ac:dyDescent="0.2">
      <c r="A278" s="87"/>
      <c r="B278" s="88"/>
      <c r="C278" s="88"/>
      <c r="D278" s="88"/>
      <c r="E278" s="88"/>
      <c r="F278" s="88"/>
      <c r="G278" s="88"/>
      <c r="H278" s="88"/>
      <c r="I278" s="88"/>
      <c r="J278" s="88"/>
      <c r="K278" s="89"/>
    </row>
    <row r="279" spans="1:11" x14ac:dyDescent="0.2">
      <c r="A279" s="87"/>
      <c r="B279" s="88"/>
      <c r="C279" s="88"/>
      <c r="D279" s="88"/>
      <c r="E279" s="88"/>
      <c r="F279" s="88"/>
      <c r="G279" s="88"/>
      <c r="H279" s="88"/>
      <c r="I279" s="88"/>
      <c r="J279" s="88"/>
      <c r="K279" s="89"/>
    </row>
    <row r="280" spans="1:11" x14ac:dyDescent="0.2">
      <c r="A280" s="87"/>
      <c r="B280" s="88"/>
      <c r="C280" s="88"/>
      <c r="D280" s="88"/>
      <c r="E280" s="88"/>
      <c r="F280" s="88"/>
      <c r="G280" s="88"/>
      <c r="H280" s="88"/>
      <c r="I280" s="88"/>
      <c r="J280" s="88"/>
      <c r="K280" s="89"/>
    </row>
    <row r="281" spans="1:11" x14ac:dyDescent="0.2">
      <c r="A281" s="87"/>
      <c r="B281" s="88"/>
      <c r="C281" s="88"/>
      <c r="D281" s="88"/>
      <c r="E281" s="88"/>
      <c r="F281" s="88"/>
      <c r="G281" s="88"/>
      <c r="H281" s="88"/>
      <c r="I281" s="88"/>
      <c r="J281" s="88"/>
      <c r="K281" s="89"/>
    </row>
    <row r="282" spans="1:11" ht="12" thickBot="1" x14ac:dyDescent="0.25">
      <c r="A282" s="91"/>
      <c r="B282" s="92"/>
      <c r="C282" s="92"/>
      <c r="D282" s="92"/>
      <c r="E282" s="92"/>
      <c r="F282" s="92"/>
      <c r="G282" s="92"/>
      <c r="H282" s="92"/>
      <c r="I282" s="92"/>
      <c r="J282" s="92"/>
      <c r="K282" s="93"/>
    </row>
  </sheetData>
  <mergeCells count="18">
    <mergeCell ref="B1:I1"/>
    <mergeCell ref="J1:K6"/>
    <mergeCell ref="B2:I2"/>
    <mergeCell ref="B3:I3"/>
    <mergeCell ref="B4:I4"/>
    <mergeCell ref="B5:I5"/>
    <mergeCell ref="A6:I6"/>
    <mergeCell ref="A257:K257"/>
    <mergeCell ref="G7:G8"/>
    <mergeCell ref="H7:K7"/>
    <mergeCell ref="A255:K255"/>
    <mergeCell ref="A256:K25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Bernardo Toro</cp:lastModifiedBy>
  <cp:lastPrinted>2020-10-21T16:31:48Z</cp:lastPrinted>
  <dcterms:created xsi:type="dcterms:W3CDTF">2020-10-20T14:45:33Z</dcterms:created>
  <dcterms:modified xsi:type="dcterms:W3CDTF">2020-10-21T16:37:38Z</dcterms:modified>
</cp:coreProperties>
</file>