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9180" windowHeight="6285" activeTab="1"/>
  </bookViews>
  <sheets>
    <sheet name="Hoja2" sheetId="1" r:id="rId1"/>
    <sheet name="Hoja1" sheetId="2" r:id="rId2"/>
    <sheet name="Hoja3" sheetId="3" r:id="rId3"/>
  </sheets>
  <definedNames>
    <definedName name="_xlnm.Print_Area" localSheetId="0">'Hoja2'!$A$1:$E$94</definedName>
  </definedNames>
  <calcPr fullCalcOnLoad="1"/>
</workbook>
</file>

<file path=xl/sharedStrings.xml><?xml version="1.0" encoding="utf-8"?>
<sst xmlns="http://schemas.openxmlformats.org/spreadsheetml/2006/main" count="239" uniqueCount="97">
  <si>
    <t>UNIVERSIDAD DE CORDOBA</t>
  </si>
  <si>
    <t>ESTADO DE ACTIVIDAD FINANCIERA, ECONOMICA Y SOCIAL</t>
  </si>
  <si>
    <t>Ingresos Operacionales</t>
  </si>
  <si>
    <t>Costos de Ventas</t>
  </si>
  <si>
    <t>Gastos Operacionales</t>
  </si>
  <si>
    <t>Otros Ingresos</t>
  </si>
  <si>
    <t>Saldo neto de Consolidación</t>
  </si>
  <si>
    <t>en cuentas de Resultados (DB)</t>
  </si>
  <si>
    <t>Otros Gastos</t>
  </si>
  <si>
    <t>Efecto Neto por Exposición</t>
  </si>
  <si>
    <t>a la Inflación</t>
  </si>
  <si>
    <t>Participación del Interés minoritario</t>
  </si>
  <si>
    <t>Ingresos Fiscales</t>
  </si>
  <si>
    <t>Venta de Bienes</t>
  </si>
  <si>
    <t>Venta de Servicios</t>
  </si>
  <si>
    <t>Costo de Venta de Bienes</t>
  </si>
  <si>
    <t>De Operación</t>
  </si>
  <si>
    <t>Provisiones, agotamiento, amortización</t>
  </si>
  <si>
    <t>CODIGO</t>
  </si>
  <si>
    <t>CUENTAS</t>
  </si>
  <si>
    <t>No tributarios</t>
  </si>
  <si>
    <t>Bienes Comercializados</t>
  </si>
  <si>
    <t>Servicios Educativos</t>
  </si>
  <si>
    <t>Administración del Régimen  de S.S.</t>
  </si>
  <si>
    <t>Financieros</t>
  </si>
  <si>
    <t>Extraordinarios</t>
  </si>
  <si>
    <t>Ajustes de Ejercicios anteriores</t>
  </si>
  <si>
    <t>Costo de ventas de servicios</t>
  </si>
  <si>
    <t>De administración</t>
  </si>
  <si>
    <t>Sueldos y Salarios</t>
  </si>
  <si>
    <t>Contribuciones Imputadas</t>
  </si>
  <si>
    <t>Contribuciones efectivas</t>
  </si>
  <si>
    <t>Aportes sobre la nómina</t>
  </si>
  <si>
    <t>Generales</t>
  </si>
  <si>
    <t>Impuestos, contribuciones y tasas</t>
  </si>
  <si>
    <t>Contribuciones imputadas</t>
  </si>
  <si>
    <t>Provisión para deudores</t>
  </si>
  <si>
    <t>Ajustes de ejercicios anteriores</t>
  </si>
  <si>
    <t xml:space="preserve">Excedente (déficit) antes de ajustes </t>
  </si>
  <si>
    <t>en los Resultados (DB)</t>
  </si>
  <si>
    <t xml:space="preserve"> Excedente (déficit) del ejercicio</t>
  </si>
  <si>
    <t>ANEXO No. 4</t>
  </si>
  <si>
    <t>DELCY   Y. SANCHEZ MARTINEZ</t>
  </si>
  <si>
    <t>Transferencias</t>
  </si>
  <si>
    <t>Otros servicios</t>
  </si>
  <si>
    <t>Provisión para contingencias</t>
  </si>
  <si>
    <t>Cifras en miles de pesos</t>
  </si>
  <si>
    <t>Contador  Público T.P. No.80325-T</t>
  </si>
  <si>
    <t>Servicio de Salud</t>
  </si>
  <si>
    <t>JUNIO-30-07</t>
  </si>
  <si>
    <t>Devoluciones, Rebajas y Descuentos</t>
  </si>
  <si>
    <t>Otras Transferencias</t>
  </si>
  <si>
    <t>Otros Ingresos Ordinarios</t>
  </si>
  <si>
    <t>Comisiones</t>
  </si>
  <si>
    <t>DIC-31-07</t>
  </si>
  <si>
    <t>DELCY SANCHEZ MARTINEZ</t>
  </si>
  <si>
    <t>Contador Público</t>
  </si>
  <si>
    <t>T.P. 80325-T</t>
  </si>
  <si>
    <t>GABRIEL BURGOS MARQUEZ</t>
  </si>
  <si>
    <t xml:space="preserve">Jefe Oficina Financiera </t>
  </si>
  <si>
    <t>DIC-31-08</t>
  </si>
  <si>
    <t>DICIEMBRE 31 DE 2008</t>
  </si>
  <si>
    <t xml:space="preserve">Corrientes del Gobierno Nacional </t>
  </si>
  <si>
    <t xml:space="preserve">Provisión bienes de arte y cultura </t>
  </si>
  <si>
    <t>Depreciación de propiedades, planta y E</t>
  </si>
  <si>
    <t>Amortización de propiedades, planta y E</t>
  </si>
  <si>
    <t xml:space="preserve">Amortización de intangibles </t>
  </si>
  <si>
    <t xml:space="preserve">Excedente (déficit) Operacional </t>
  </si>
  <si>
    <t xml:space="preserve">Intereses </t>
  </si>
  <si>
    <t xml:space="preserve">Financieros </t>
  </si>
  <si>
    <t xml:space="preserve">Representante Legal </t>
  </si>
  <si>
    <t xml:space="preserve">CLAUDIO SANCHEZ PARRA </t>
  </si>
  <si>
    <t xml:space="preserve">Productos alimenticios </t>
  </si>
  <si>
    <t xml:space="preserve">Provisión para protección de activos </t>
  </si>
  <si>
    <t xml:space="preserve">Otros gastos financieros </t>
  </si>
  <si>
    <t xml:space="preserve">ACTIVIDADES ORDINARIAS </t>
  </si>
  <si>
    <t xml:space="preserve">PARTIDAS EXTRAORDINARIAS </t>
  </si>
  <si>
    <t xml:space="preserve">INGRESOS EXTRAORDINARIOS </t>
  </si>
  <si>
    <t xml:space="preserve">GASTOS EXTRAORDINARIOS </t>
  </si>
  <si>
    <t>EXCEDENTE (DÉFICIT) DEL EJERCICIO</t>
  </si>
  <si>
    <t xml:space="preserve">EXCEDENTE DE ACTIVIDADES ORDINARIAS </t>
  </si>
  <si>
    <t xml:space="preserve">Ingreso No operacionales </t>
  </si>
  <si>
    <t xml:space="preserve">Otros ingresos </t>
  </si>
  <si>
    <t xml:space="preserve">Gastos No operacionales </t>
  </si>
  <si>
    <t xml:space="preserve">Otros Gastos </t>
  </si>
  <si>
    <t xml:space="preserve">Ajustes o mermas sin responsabilidad </t>
  </si>
  <si>
    <t xml:space="preserve">EXCEDENTE DÉFICIT NO OPERACIONAL </t>
  </si>
  <si>
    <t>DEL 01 DE ENERO AL 31 DE DICIEMBRE DE 2008</t>
  </si>
  <si>
    <t>Otros gastos Ordinarios</t>
  </si>
  <si>
    <t>Productos Agropecuarios</t>
  </si>
  <si>
    <t>Jefe Oficina Financiera  ( e)</t>
  </si>
  <si>
    <t>DIC-31-09</t>
  </si>
  <si>
    <t>DEL 01 DE ENERO AL 30 DE JUNIO  DE 2010</t>
  </si>
  <si>
    <t>JUN-30-10</t>
  </si>
  <si>
    <t>ELIECER CARABALLO HERNANDEZ</t>
  </si>
  <si>
    <t>EMIRO MADERA REYES</t>
  </si>
  <si>
    <t>Representante Legal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</si>
</sst>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;[Red]#,##0.00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Book Antiqua"/>
      <family val="1"/>
    </font>
    <font>
      <b/>
      <sz val="14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B24" sqref="B24"/>
    </sheetView>
  </sheetViews>
  <sheetFormatPr defaultColWidth="11.421875" defaultRowHeight="12.75"/>
  <cols>
    <col min="1" max="1" width="11.28125" style="0" customWidth="1"/>
    <col min="2" max="2" width="52.140625" style="0" customWidth="1"/>
    <col min="3" max="3" width="21.7109375" style="0" customWidth="1"/>
    <col min="4" max="4" width="22.7109375" style="0" customWidth="1"/>
    <col min="5" max="5" width="19.7109375" style="0" hidden="1" customWidth="1"/>
    <col min="6" max="6" width="13.7109375" style="0" hidden="1" customWidth="1"/>
    <col min="7" max="7" width="16.00390625" style="0" customWidth="1"/>
  </cols>
  <sheetData>
    <row r="1" spans="1:5" ht="18.75" customHeight="1">
      <c r="A1" s="17"/>
      <c r="B1" s="17"/>
      <c r="C1" s="17"/>
      <c r="D1" s="17"/>
      <c r="E1" s="17"/>
    </row>
    <row r="2" spans="1:5" ht="18.75" customHeight="1">
      <c r="A2" s="17" t="s">
        <v>0</v>
      </c>
      <c r="B2" s="17"/>
      <c r="C2" s="17"/>
      <c r="D2" s="17"/>
      <c r="E2" s="17"/>
    </row>
    <row r="3" spans="1:5" ht="18.75" customHeight="1">
      <c r="A3" s="17" t="s">
        <v>1</v>
      </c>
      <c r="B3" s="17"/>
      <c r="C3" s="17"/>
      <c r="D3" s="17"/>
      <c r="E3" s="7"/>
    </row>
    <row r="4" spans="1:5" ht="18.75" customHeight="1">
      <c r="A4" s="17" t="s">
        <v>87</v>
      </c>
      <c r="B4" s="17"/>
      <c r="C4" s="17"/>
      <c r="D4" s="17"/>
      <c r="E4" s="17"/>
    </row>
    <row r="5" spans="1:5" ht="18.75" customHeight="1">
      <c r="A5" s="17" t="s">
        <v>46</v>
      </c>
      <c r="B5" s="17"/>
      <c r="C5" s="17"/>
      <c r="D5" s="17"/>
      <c r="E5" s="17"/>
    </row>
    <row r="6" spans="1:5" ht="18.75" customHeight="1">
      <c r="A6" s="8"/>
      <c r="B6" s="8"/>
      <c r="C6" s="8"/>
      <c r="D6" s="8"/>
      <c r="E6" s="8"/>
    </row>
    <row r="7" spans="1:5" ht="16.5">
      <c r="A7" s="4" t="s">
        <v>18</v>
      </c>
      <c r="B7" s="4" t="s">
        <v>19</v>
      </c>
      <c r="C7" s="4" t="s">
        <v>60</v>
      </c>
      <c r="D7" s="4" t="s">
        <v>54</v>
      </c>
      <c r="E7" s="4" t="s">
        <v>49</v>
      </c>
    </row>
    <row r="8" ht="15.75">
      <c r="B8" s="3" t="s">
        <v>75</v>
      </c>
    </row>
    <row r="9" spans="1:5" ht="15.75">
      <c r="A9" s="1"/>
      <c r="B9" s="3" t="s">
        <v>2</v>
      </c>
      <c r="C9" s="6">
        <f>SUM(C10+C12+C15+C21+C24)</f>
        <v>88206176</v>
      </c>
      <c r="D9" s="6">
        <f>SUM(D10+D12+D15+D21+D24)</f>
        <v>85863438</v>
      </c>
      <c r="E9" s="6">
        <f>SUM(E10+E12+E15+E21)</f>
        <v>23171225</v>
      </c>
    </row>
    <row r="10" spans="1:7" ht="15.75">
      <c r="A10" s="3">
        <v>410000</v>
      </c>
      <c r="B10" s="3" t="s">
        <v>12</v>
      </c>
      <c r="C10" s="6">
        <f>SUM(C11:C11)</f>
        <v>1771975</v>
      </c>
      <c r="D10" s="6">
        <f>SUM(D11:D11)</f>
        <v>2946563</v>
      </c>
      <c r="E10" s="6">
        <f>SUM(E11:E11)</f>
        <v>1347205</v>
      </c>
      <c r="G10" s="14"/>
    </row>
    <row r="11" spans="1:6" ht="15">
      <c r="A11" s="1">
        <v>411000</v>
      </c>
      <c r="B11" s="5" t="s">
        <v>20</v>
      </c>
      <c r="C11" s="13">
        <v>1771975</v>
      </c>
      <c r="D11" s="2">
        <v>2946563</v>
      </c>
      <c r="E11" s="2">
        <v>1347205</v>
      </c>
      <c r="F11" s="14"/>
    </row>
    <row r="12" spans="1:5" ht="15.75">
      <c r="A12" s="3">
        <v>420000</v>
      </c>
      <c r="B12" s="3" t="s">
        <v>13</v>
      </c>
      <c r="C12" s="6">
        <f>+C13+C14</f>
        <v>455160</v>
      </c>
      <c r="D12" s="6">
        <f>+D13+D14</f>
        <v>517965</v>
      </c>
      <c r="E12" s="6">
        <f>SUM(E14)</f>
        <v>202468</v>
      </c>
    </row>
    <row r="13" spans="1:5" ht="15.75">
      <c r="A13" s="5">
        <v>420300</v>
      </c>
      <c r="B13" s="5" t="s">
        <v>72</v>
      </c>
      <c r="C13" s="13">
        <v>482</v>
      </c>
      <c r="D13" s="9">
        <v>0</v>
      </c>
      <c r="E13" s="6"/>
    </row>
    <row r="14" spans="1:5" ht="15">
      <c r="A14" s="1">
        <v>421000</v>
      </c>
      <c r="B14" s="5" t="s">
        <v>21</v>
      </c>
      <c r="C14" s="13">
        <v>454678</v>
      </c>
      <c r="D14" s="2">
        <v>517965</v>
      </c>
      <c r="E14" s="2">
        <v>202468</v>
      </c>
    </row>
    <row r="15" spans="1:5" ht="15.75">
      <c r="A15" s="3">
        <v>430000</v>
      </c>
      <c r="B15" s="3" t="s">
        <v>14</v>
      </c>
      <c r="C15" s="6">
        <f>SUM(C16:C20)</f>
        <v>14325008</v>
      </c>
      <c r="D15" s="6">
        <f>SUM(D16:D20)</f>
        <v>13358001</v>
      </c>
      <c r="E15" s="6">
        <f>SUM(E16:E20)</f>
        <v>6028796</v>
      </c>
    </row>
    <row r="16" spans="1:5" ht="15">
      <c r="A16" s="1">
        <v>430500</v>
      </c>
      <c r="B16" s="1" t="s">
        <v>22</v>
      </c>
      <c r="C16" s="11">
        <v>10706715</v>
      </c>
      <c r="D16" s="2">
        <v>8812279</v>
      </c>
      <c r="E16" s="2">
        <v>3820458</v>
      </c>
    </row>
    <row r="17" spans="1:5" ht="15">
      <c r="A17" s="1">
        <v>431100</v>
      </c>
      <c r="B17" s="1" t="s">
        <v>23</v>
      </c>
      <c r="C17" s="11">
        <v>4412891</v>
      </c>
      <c r="D17" s="2">
        <v>4709041</v>
      </c>
      <c r="E17" s="2">
        <v>2216050</v>
      </c>
    </row>
    <row r="18" spans="1:5" ht="15">
      <c r="A18" s="1">
        <v>431200</v>
      </c>
      <c r="B18" s="1" t="s">
        <v>48</v>
      </c>
      <c r="C18" s="11">
        <v>306893</v>
      </c>
      <c r="D18" s="2">
        <v>0</v>
      </c>
      <c r="E18" s="2">
        <v>0</v>
      </c>
    </row>
    <row r="19" spans="1:5" ht="15">
      <c r="A19" s="1">
        <v>439000</v>
      </c>
      <c r="B19" s="1" t="s">
        <v>44</v>
      </c>
      <c r="C19" s="11">
        <v>208202</v>
      </c>
      <c r="D19" s="2">
        <v>19133</v>
      </c>
      <c r="E19" s="2">
        <v>17783</v>
      </c>
    </row>
    <row r="20" spans="1:5" ht="15">
      <c r="A20" s="1">
        <v>439500</v>
      </c>
      <c r="B20" s="1" t="s">
        <v>50</v>
      </c>
      <c r="C20" s="11">
        <v>-1309693</v>
      </c>
      <c r="D20" s="2">
        <v>-182452</v>
      </c>
      <c r="E20" s="2">
        <v>-25495</v>
      </c>
    </row>
    <row r="21" spans="1:5" ht="15.75">
      <c r="A21" s="3">
        <v>440000</v>
      </c>
      <c r="B21" s="3" t="s">
        <v>43</v>
      </c>
      <c r="C21" s="6">
        <f>SUM(C23:C23)</f>
        <v>70374638</v>
      </c>
      <c r="D21" s="6">
        <f>SUM(D23:D23)</f>
        <v>67440378</v>
      </c>
      <c r="E21" s="6">
        <f>SUM(E23:E23)</f>
        <v>15592756</v>
      </c>
    </row>
    <row r="22" spans="1:5" ht="15.75">
      <c r="A22" s="5">
        <v>440300</v>
      </c>
      <c r="B22" s="5" t="s">
        <v>62</v>
      </c>
      <c r="C22" s="10">
        <v>0</v>
      </c>
      <c r="D22" s="9">
        <v>0</v>
      </c>
      <c r="E22" s="6"/>
    </row>
    <row r="23" spans="1:5" ht="15">
      <c r="A23" s="1">
        <v>442800</v>
      </c>
      <c r="B23" s="1" t="s">
        <v>51</v>
      </c>
      <c r="C23" s="11">
        <v>70374638</v>
      </c>
      <c r="D23" s="2">
        <v>67440378</v>
      </c>
      <c r="E23" s="2">
        <v>15592756</v>
      </c>
    </row>
    <row r="24" spans="1:5" ht="15.75">
      <c r="A24" s="3">
        <v>480000</v>
      </c>
      <c r="B24" s="3" t="s">
        <v>5</v>
      </c>
      <c r="C24" s="6">
        <f>C25+C26+C27</f>
        <v>1279395</v>
      </c>
      <c r="D24" s="6">
        <f>D25+D26+D27</f>
        <v>1600531</v>
      </c>
      <c r="E24" s="2"/>
    </row>
    <row r="25" spans="1:5" ht="15">
      <c r="A25" s="5">
        <v>480500</v>
      </c>
      <c r="B25" s="5" t="s">
        <v>24</v>
      </c>
      <c r="C25" s="2">
        <v>1340913</v>
      </c>
      <c r="D25" s="2">
        <v>513943</v>
      </c>
      <c r="E25" s="2"/>
    </row>
    <row r="26" spans="1:5" ht="15">
      <c r="A26" s="5">
        <v>480800</v>
      </c>
      <c r="B26" s="5" t="s">
        <v>52</v>
      </c>
      <c r="C26" s="2">
        <v>429892</v>
      </c>
      <c r="D26" s="2">
        <v>879431</v>
      </c>
      <c r="E26" s="2"/>
    </row>
    <row r="27" spans="1:5" ht="15">
      <c r="A27" s="5">
        <v>481500</v>
      </c>
      <c r="B27" s="5" t="s">
        <v>26</v>
      </c>
      <c r="C27" s="2">
        <v>-491410</v>
      </c>
      <c r="D27" s="2">
        <v>207157</v>
      </c>
      <c r="E27" s="2"/>
    </row>
    <row r="28" spans="5:7" ht="15">
      <c r="E28" s="2"/>
      <c r="G28" s="14"/>
    </row>
    <row r="29" spans="1:5" ht="15.75">
      <c r="A29" s="1"/>
      <c r="B29" s="3" t="s">
        <v>3</v>
      </c>
      <c r="C29" s="6">
        <f>SUM(C30+C32)</f>
        <v>2215899</v>
      </c>
      <c r="D29" s="6">
        <f>SUM(D30+D32)</f>
        <v>2964465</v>
      </c>
      <c r="E29" s="6">
        <f>SUM(E30+E32)</f>
        <v>1520797</v>
      </c>
    </row>
    <row r="30" spans="1:5" ht="15.75">
      <c r="A30" s="3">
        <v>620000</v>
      </c>
      <c r="B30" s="3" t="s">
        <v>15</v>
      </c>
      <c r="C30" s="6">
        <f>SUM(C31:C31)</f>
        <v>116061</v>
      </c>
      <c r="D30" s="6">
        <f>SUM(D31:D31)</f>
        <v>149307</v>
      </c>
      <c r="E30" s="6">
        <f>SUM(E31:E31)</f>
        <v>70235</v>
      </c>
    </row>
    <row r="31" spans="1:5" ht="15">
      <c r="A31" s="1">
        <v>621000</v>
      </c>
      <c r="B31" s="1" t="s">
        <v>21</v>
      </c>
      <c r="C31" s="2">
        <v>116061</v>
      </c>
      <c r="D31" s="2">
        <v>149307</v>
      </c>
      <c r="E31" s="2">
        <v>70235</v>
      </c>
    </row>
    <row r="32" spans="1:5" ht="15.75">
      <c r="A32" s="3">
        <v>630000</v>
      </c>
      <c r="B32" s="3" t="s">
        <v>27</v>
      </c>
      <c r="C32" s="6">
        <f>SUM(C33:C34)</f>
        <v>2099838</v>
      </c>
      <c r="D32" s="6">
        <f>SUM(D33:D34)</f>
        <v>2815158</v>
      </c>
      <c r="E32" s="6">
        <f>SUM(E33:E34)</f>
        <v>1450562</v>
      </c>
    </row>
    <row r="33" spans="1:5" ht="15">
      <c r="A33" s="5">
        <v>630500</v>
      </c>
      <c r="B33" s="5" t="s">
        <v>22</v>
      </c>
      <c r="C33" s="2">
        <v>2099838</v>
      </c>
      <c r="D33" s="9">
        <v>2815158</v>
      </c>
      <c r="E33" s="9">
        <v>1450562</v>
      </c>
    </row>
    <row r="34" spans="1:5" ht="15">
      <c r="A34" s="1"/>
      <c r="B34" s="1"/>
      <c r="C34" s="1"/>
      <c r="D34" s="2"/>
      <c r="E34" s="2"/>
    </row>
    <row r="35" spans="1:5" ht="15.75">
      <c r="A35" s="1"/>
      <c r="B35" s="3" t="s">
        <v>4</v>
      </c>
      <c r="C35" s="6">
        <f>C36+C43+C48+C57</f>
        <v>114848739</v>
      </c>
      <c r="D35" s="6">
        <f>D36+D43+D48+D57</f>
        <v>104708042</v>
      </c>
      <c r="E35" s="6" t="e">
        <f>SUM(E36+#REF!+#REF!)</f>
        <v>#REF!</v>
      </c>
    </row>
    <row r="36" spans="1:5" ht="15.75">
      <c r="A36" s="3">
        <v>510000</v>
      </c>
      <c r="B36" s="3" t="s">
        <v>28</v>
      </c>
      <c r="C36" s="6">
        <f>SUM(C37:C42)</f>
        <v>55877395</v>
      </c>
      <c r="D36" s="6">
        <f>SUM(D37:D42)</f>
        <v>57569011</v>
      </c>
      <c r="E36" s="6">
        <f>SUM(E37:E42)</f>
        <v>17107818</v>
      </c>
    </row>
    <row r="37" spans="1:5" ht="15">
      <c r="A37" s="5">
        <v>510100</v>
      </c>
      <c r="B37" s="5" t="s">
        <v>29</v>
      </c>
      <c r="C37" s="2">
        <v>22219302</v>
      </c>
      <c r="D37" s="2">
        <v>21827434</v>
      </c>
      <c r="E37" s="2">
        <v>6783368</v>
      </c>
    </row>
    <row r="38" spans="1:5" ht="15">
      <c r="A38" s="5">
        <v>510200</v>
      </c>
      <c r="B38" s="5" t="s">
        <v>30</v>
      </c>
      <c r="C38" s="2">
        <v>23212173</v>
      </c>
      <c r="D38" s="2">
        <v>24341981</v>
      </c>
      <c r="E38" s="2">
        <v>4562428</v>
      </c>
    </row>
    <row r="39" spans="1:5" ht="15">
      <c r="A39" s="5">
        <v>510300</v>
      </c>
      <c r="B39" s="5" t="s">
        <v>31</v>
      </c>
      <c r="C39" s="2">
        <v>1872768</v>
      </c>
      <c r="D39" s="2">
        <v>3591677</v>
      </c>
      <c r="E39" s="2">
        <v>2353601</v>
      </c>
    </row>
    <row r="40" spans="1:5" ht="15">
      <c r="A40" s="5">
        <v>510400</v>
      </c>
      <c r="B40" s="5" t="s">
        <v>32</v>
      </c>
      <c r="C40" s="2">
        <v>551342</v>
      </c>
      <c r="D40" s="2">
        <v>649070</v>
      </c>
      <c r="E40" s="2">
        <v>311154</v>
      </c>
    </row>
    <row r="41" spans="1:5" ht="15">
      <c r="A41" s="5">
        <v>511100</v>
      </c>
      <c r="B41" s="5" t="s">
        <v>33</v>
      </c>
      <c r="C41" s="2">
        <v>6354044</v>
      </c>
      <c r="D41" s="2">
        <v>5544265</v>
      </c>
      <c r="E41" s="2">
        <v>2442665</v>
      </c>
    </row>
    <row r="42" spans="1:5" ht="15">
      <c r="A42" s="5">
        <v>512000</v>
      </c>
      <c r="B42" s="5" t="s">
        <v>34</v>
      </c>
      <c r="C42" s="2">
        <v>1667766</v>
      </c>
      <c r="D42" s="2">
        <v>1614584</v>
      </c>
      <c r="E42" s="2">
        <v>654602</v>
      </c>
    </row>
    <row r="43" spans="1:5" ht="15.75">
      <c r="A43" s="3">
        <v>520000</v>
      </c>
      <c r="B43" s="3" t="s">
        <v>16</v>
      </c>
      <c r="C43" s="6">
        <f>C44+C45+C46+C47</f>
        <v>52328884</v>
      </c>
      <c r="D43" s="6">
        <f>D44+D45+D46+D47</f>
        <v>45072592</v>
      </c>
      <c r="E43" s="2"/>
    </row>
    <row r="44" spans="1:5" ht="15">
      <c r="A44" s="1">
        <v>520200</v>
      </c>
      <c r="B44" s="1" t="s">
        <v>29</v>
      </c>
      <c r="C44" s="2">
        <v>36968984</v>
      </c>
      <c r="D44" s="2">
        <v>30223687</v>
      </c>
      <c r="E44" s="2"/>
    </row>
    <row r="45" spans="1:5" ht="15">
      <c r="A45" s="1">
        <v>520300</v>
      </c>
      <c r="B45" s="1" t="s">
        <v>35</v>
      </c>
      <c r="C45" s="2">
        <v>5104022</v>
      </c>
      <c r="D45" s="2">
        <v>4470050</v>
      </c>
      <c r="E45" s="2"/>
    </row>
    <row r="46" spans="1:5" ht="15">
      <c r="A46" s="1">
        <v>520400</v>
      </c>
      <c r="B46" s="1" t="s">
        <v>31</v>
      </c>
      <c r="C46" s="2">
        <v>2869428</v>
      </c>
      <c r="D46" s="2">
        <v>2457017</v>
      </c>
      <c r="E46" s="2"/>
    </row>
    <row r="47" spans="1:7" ht="15">
      <c r="A47" s="1">
        <v>521100</v>
      </c>
      <c r="B47" s="1" t="s">
        <v>33</v>
      </c>
      <c r="C47" s="2">
        <v>7386450</v>
      </c>
      <c r="D47" s="2">
        <v>7921838</v>
      </c>
      <c r="E47" s="2"/>
      <c r="G47" s="14"/>
    </row>
    <row r="48" spans="1:7" ht="15.75">
      <c r="A48" s="3">
        <v>530000</v>
      </c>
      <c r="B48" s="3" t="s">
        <v>17</v>
      </c>
      <c r="C48" s="6">
        <f>C49+C50+C52</f>
        <v>5203511</v>
      </c>
      <c r="D48" s="6">
        <f>D49+D50+D52</f>
        <v>1460875</v>
      </c>
      <c r="E48" s="2"/>
      <c r="G48" s="14"/>
    </row>
    <row r="49" spans="1:5" ht="15">
      <c r="A49" s="5">
        <v>530400</v>
      </c>
      <c r="B49" s="5" t="s">
        <v>36</v>
      </c>
      <c r="C49" s="2">
        <v>279790</v>
      </c>
      <c r="D49" s="2">
        <v>346374</v>
      </c>
      <c r="E49" s="2"/>
    </row>
    <row r="50" spans="1:5" ht="15">
      <c r="A50" s="5">
        <v>530700</v>
      </c>
      <c r="B50" s="5" t="s">
        <v>73</v>
      </c>
      <c r="C50" s="2">
        <v>3721302</v>
      </c>
      <c r="D50" s="2">
        <v>0</v>
      </c>
      <c r="E50" s="2"/>
    </row>
    <row r="51" spans="1:5" ht="15">
      <c r="A51" s="5">
        <v>531100</v>
      </c>
      <c r="B51" s="5" t="s">
        <v>63</v>
      </c>
      <c r="C51" s="2">
        <v>0</v>
      </c>
      <c r="D51" s="2">
        <v>0</v>
      </c>
      <c r="E51" s="2"/>
    </row>
    <row r="52" spans="1:5" ht="15">
      <c r="A52" s="5">
        <v>531400</v>
      </c>
      <c r="B52" s="5" t="s">
        <v>45</v>
      </c>
      <c r="C52" s="2">
        <v>1202419</v>
      </c>
      <c r="D52" s="2">
        <v>1114501</v>
      </c>
      <c r="E52" s="2"/>
    </row>
    <row r="53" spans="1:5" ht="15">
      <c r="A53" s="5">
        <v>533000</v>
      </c>
      <c r="B53" s="5" t="s">
        <v>64</v>
      </c>
      <c r="C53" s="2">
        <v>0</v>
      </c>
      <c r="D53" s="2">
        <v>0</v>
      </c>
      <c r="E53" s="2"/>
    </row>
    <row r="54" spans="1:5" ht="15">
      <c r="A54" s="5">
        <v>534000</v>
      </c>
      <c r="B54" s="5" t="s">
        <v>65</v>
      </c>
      <c r="C54" s="2">
        <v>0</v>
      </c>
      <c r="D54" s="2">
        <v>0</v>
      </c>
      <c r="E54" s="2"/>
    </row>
    <row r="55" spans="1:5" ht="15">
      <c r="A55" s="5">
        <v>534500</v>
      </c>
      <c r="B55" s="5" t="s">
        <v>66</v>
      </c>
      <c r="C55" s="2">
        <v>0</v>
      </c>
      <c r="D55" s="2">
        <v>0</v>
      </c>
      <c r="E55" s="2"/>
    </row>
    <row r="56" spans="1:5" ht="15">
      <c r="A56" s="5"/>
      <c r="B56" s="5"/>
      <c r="C56" s="2"/>
      <c r="D56" s="2"/>
      <c r="E56" s="2"/>
    </row>
    <row r="57" spans="1:5" ht="15.75">
      <c r="A57" s="3">
        <v>580000</v>
      </c>
      <c r="B57" s="3" t="s">
        <v>8</v>
      </c>
      <c r="C57" s="6">
        <f>C59+C61+C62+C60+C58</f>
        <v>1438949</v>
      </c>
      <c r="D57" s="6">
        <f>D59+D61+D62+D60+D58</f>
        <v>605564</v>
      </c>
      <c r="E57" s="2"/>
    </row>
    <row r="58" spans="1:5" ht="15">
      <c r="A58" s="5">
        <v>580100</v>
      </c>
      <c r="B58" s="5" t="s">
        <v>68</v>
      </c>
      <c r="C58" s="9">
        <v>0</v>
      </c>
      <c r="D58" s="9">
        <v>0</v>
      </c>
      <c r="E58" s="2"/>
    </row>
    <row r="59" spans="1:5" ht="15">
      <c r="A59" s="1">
        <v>580200</v>
      </c>
      <c r="B59" s="1" t="s">
        <v>53</v>
      </c>
      <c r="C59" s="2">
        <v>416339</v>
      </c>
      <c r="D59" s="2">
        <v>409260</v>
      </c>
      <c r="E59" s="2"/>
    </row>
    <row r="60" spans="1:5" ht="15">
      <c r="A60" s="1">
        <v>580500</v>
      </c>
      <c r="B60" s="1" t="s">
        <v>69</v>
      </c>
      <c r="C60" s="2">
        <v>0</v>
      </c>
      <c r="D60" s="2">
        <v>0</v>
      </c>
      <c r="E60" s="2"/>
    </row>
    <row r="61" spans="1:5" ht="15">
      <c r="A61" s="1">
        <v>580800</v>
      </c>
      <c r="B61" s="1" t="s">
        <v>74</v>
      </c>
      <c r="C61" s="2">
        <v>64632</v>
      </c>
      <c r="D61" s="2">
        <v>0</v>
      </c>
      <c r="E61" s="2"/>
    </row>
    <row r="62" spans="1:5" ht="15">
      <c r="A62" s="1">
        <v>581500</v>
      </c>
      <c r="B62" s="1" t="s">
        <v>37</v>
      </c>
      <c r="C62" s="2">
        <v>957978</v>
      </c>
      <c r="D62" s="2">
        <v>196304</v>
      </c>
      <c r="E62" s="2"/>
    </row>
    <row r="63" spans="1:5" ht="15.75">
      <c r="A63" s="3">
        <v>323000</v>
      </c>
      <c r="B63" s="3" t="s">
        <v>67</v>
      </c>
      <c r="C63" s="12">
        <f>C9-C35-C29</f>
        <v>-28858462</v>
      </c>
      <c r="D63" s="12">
        <f>D9-D35-D29</f>
        <v>-21809069</v>
      </c>
      <c r="E63" s="2"/>
    </row>
    <row r="64" spans="1:5" ht="15.75">
      <c r="A64" s="3"/>
      <c r="B64" s="3"/>
      <c r="C64" s="12"/>
      <c r="D64" s="12"/>
      <c r="E64" s="2"/>
    </row>
    <row r="65" spans="1:7" ht="15.75">
      <c r="A65" s="3"/>
      <c r="B65" s="3" t="s">
        <v>81</v>
      </c>
      <c r="C65" s="12"/>
      <c r="D65" s="12"/>
      <c r="E65" s="2"/>
      <c r="G65" s="14"/>
    </row>
    <row r="66" spans="1:7" ht="15.75">
      <c r="A66" s="3"/>
      <c r="B66" s="3" t="s">
        <v>82</v>
      </c>
      <c r="C66" s="6">
        <f>+C67</f>
        <v>35384</v>
      </c>
      <c r="D66" s="6">
        <f>+D67</f>
        <v>0</v>
      </c>
      <c r="E66" s="2"/>
      <c r="G66" s="14"/>
    </row>
    <row r="67" spans="1:5" ht="15">
      <c r="A67" s="5">
        <v>480800</v>
      </c>
      <c r="B67" s="5" t="s">
        <v>52</v>
      </c>
      <c r="C67" s="9">
        <v>35384</v>
      </c>
      <c r="D67" s="9">
        <v>0</v>
      </c>
      <c r="E67" s="2"/>
    </row>
    <row r="68" spans="1:5" ht="15.75">
      <c r="A68" s="5"/>
      <c r="B68" s="5"/>
      <c r="C68" s="9"/>
      <c r="D68" s="12"/>
      <c r="E68" s="2"/>
    </row>
    <row r="69" spans="1:5" ht="15.75">
      <c r="A69" s="5"/>
      <c r="B69" s="3" t="s">
        <v>83</v>
      </c>
      <c r="C69" s="9"/>
      <c r="D69" s="12"/>
      <c r="E69" s="2"/>
    </row>
    <row r="70" spans="1:5" ht="15.75">
      <c r="A70" s="5"/>
      <c r="B70" s="3" t="s">
        <v>84</v>
      </c>
      <c r="C70" s="6">
        <f>+C71</f>
        <v>54464</v>
      </c>
      <c r="D70" s="6">
        <f>+D71</f>
        <v>0</v>
      </c>
      <c r="E70" s="2"/>
    </row>
    <row r="71" spans="1:5" ht="15">
      <c r="A71" s="5"/>
      <c r="B71" s="5" t="s">
        <v>85</v>
      </c>
      <c r="C71" s="9">
        <v>54464</v>
      </c>
      <c r="D71" s="9">
        <v>0</v>
      </c>
      <c r="E71" s="2"/>
    </row>
    <row r="72" spans="1:5" ht="15.75">
      <c r="A72" s="5"/>
      <c r="B72" s="5"/>
      <c r="C72" s="9"/>
      <c r="D72" s="12"/>
      <c r="E72" s="2"/>
    </row>
    <row r="73" spans="1:5" ht="15.75">
      <c r="A73" s="5"/>
      <c r="B73" s="3" t="s">
        <v>86</v>
      </c>
      <c r="C73" s="9">
        <f>C66-(C70)</f>
        <v>-19080</v>
      </c>
      <c r="D73" s="9">
        <v>0</v>
      </c>
      <c r="E73" s="2"/>
    </row>
    <row r="74" spans="1:5" ht="15.75">
      <c r="A74" s="5"/>
      <c r="B74" s="3" t="s">
        <v>80</v>
      </c>
      <c r="C74" s="12">
        <f>C63+C73</f>
        <v>-28877542</v>
      </c>
      <c r="D74" s="12">
        <f>D63+D73</f>
        <v>-21809069</v>
      </c>
      <c r="E74" s="2"/>
    </row>
    <row r="75" spans="1:5" ht="15.75">
      <c r="A75" s="5"/>
      <c r="B75" s="5"/>
      <c r="C75" s="9"/>
      <c r="D75" s="12"/>
      <c r="E75" s="2"/>
    </row>
    <row r="76" spans="1:5" ht="15">
      <c r="A76" s="5"/>
      <c r="B76" s="5"/>
      <c r="C76" s="2"/>
      <c r="D76" s="2"/>
      <c r="E76" s="2"/>
    </row>
    <row r="77" spans="1:5" ht="15.75">
      <c r="A77" s="5"/>
      <c r="B77" s="3" t="s">
        <v>76</v>
      </c>
      <c r="C77" s="6">
        <f>C78-C81</f>
        <v>562932</v>
      </c>
      <c r="D77" s="6">
        <f>D78-D81</f>
        <v>696387</v>
      </c>
      <c r="E77" s="2"/>
    </row>
    <row r="78" spans="1:5" ht="15.75">
      <c r="A78" s="5"/>
      <c r="B78" s="3" t="s">
        <v>77</v>
      </c>
      <c r="C78" s="6">
        <f>SUM(C79:C79)</f>
        <v>562932</v>
      </c>
      <c r="D78" s="6">
        <f>SUM(D79:D79)</f>
        <v>703810</v>
      </c>
      <c r="E78" s="2"/>
    </row>
    <row r="79" spans="1:5" ht="15">
      <c r="A79" s="5">
        <v>481000</v>
      </c>
      <c r="B79" s="5" t="s">
        <v>25</v>
      </c>
      <c r="C79" s="2">
        <v>562932</v>
      </c>
      <c r="D79" s="2">
        <v>703810</v>
      </c>
      <c r="E79" s="2"/>
    </row>
    <row r="80" spans="1:5" ht="15">
      <c r="A80" s="5"/>
      <c r="B80" s="5"/>
      <c r="C80" s="2"/>
      <c r="D80" s="2"/>
      <c r="E80" s="2"/>
    </row>
    <row r="81" spans="1:5" ht="15.75">
      <c r="A81" s="5"/>
      <c r="B81" s="3" t="s">
        <v>78</v>
      </c>
      <c r="C81" s="6">
        <f>C82</f>
        <v>0</v>
      </c>
      <c r="D81" s="6">
        <f>D82</f>
        <v>7423</v>
      </c>
      <c r="E81" s="2"/>
    </row>
    <row r="82" spans="1:5" ht="15">
      <c r="A82" s="1">
        <v>581000</v>
      </c>
      <c r="B82" s="1" t="s">
        <v>25</v>
      </c>
      <c r="C82" s="2">
        <v>0</v>
      </c>
      <c r="D82" s="2">
        <v>7423</v>
      </c>
      <c r="E82" s="2"/>
    </row>
    <row r="83" spans="5:7" ht="15.75">
      <c r="E83" s="6"/>
      <c r="G83" s="14"/>
    </row>
    <row r="84" spans="2:5" ht="15.75">
      <c r="B84" s="3" t="s">
        <v>79</v>
      </c>
      <c r="C84" s="6">
        <f>C74+C77</f>
        <v>-28314610</v>
      </c>
      <c r="D84" s="6">
        <f>D74+D77</f>
        <v>-21112682</v>
      </c>
      <c r="E84" s="2">
        <v>9619695</v>
      </c>
    </row>
    <row r="85" spans="5:7" ht="15">
      <c r="E85" s="2">
        <v>6777335</v>
      </c>
      <c r="G85" s="14"/>
    </row>
    <row r="86" spans="1:5" ht="15.75">
      <c r="A86" s="1"/>
      <c r="C86" s="14"/>
      <c r="E86" s="6" t="e">
        <f>+#REF!</f>
        <v>#REF!</v>
      </c>
    </row>
    <row r="87" spans="1:6" ht="15.75">
      <c r="A87" s="1"/>
      <c r="C87" s="14"/>
      <c r="E87" s="6"/>
      <c r="F87">
        <f>29639828-28314610</f>
        <v>1325218</v>
      </c>
    </row>
    <row r="88" spans="1:5" ht="15">
      <c r="A88" s="1"/>
      <c r="B88" s="1" t="s">
        <v>71</v>
      </c>
      <c r="C88" s="1" t="s">
        <v>55</v>
      </c>
      <c r="D88" s="1"/>
      <c r="E88" s="1" t="s">
        <v>42</v>
      </c>
    </row>
    <row r="89" spans="1:5" ht="15">
      <c r="A89" s="1"/>
      <c r="B89" s="1" t="s">
        <v>70</v>
      </c>
      <c r="C89" s="1" t="s">
        <v>56</v>
      </c>
      <c r="D89" s="1"/>
      <c r="E89" s="1" t="s">
        <v>47</v>
      </c>
    </row>
    <row r="90" spans="1:5" ht="15">
      <c r="A90" s="1"/>
      <c r="B90" s="1"/>
      <c r="C90" s="1" t="s">
        <v>57</v>
      </c>
      <c r="D90" s="1"/>
      <c r="E90" s="1"/>
    </row>
    <row r="91" ht="11.25" customHeight="1">
      <c r="A91" s="1"/>
    </row>
    <row r="92" ht="12.75" customHeight="1">
      <c r="A92" s="1"/>
    </row>
    <row r="93" spans="2:5" ht="12.75" customHeight="1">
      <c r="B93" s="1" t="s">
        <v>58</v>
      </c>
      <c r="C93" s="1"/>
      <c r="D93" s="1"/>
      <c r="E93" s="1"/>
    </row>
    <row r="94" spans="2:5" ht="11.25" customHeight="1">
      <c r="B94" s="1" t="s">
        <v>59</v>
      </c>
      <c r="C94" s="1"/>
      <c r="D94" s="1"/>
      <c r="E94" s="1"/>
    </row>
    <row r="95" spans="2:5" ht="15">
      <c r="B95" s="1"/>
      <c r="C95" s="1"/>
      <c r="D95" s="1"/>
      <c r="E95" s="1"/>
    </row>
    <row r="96" spans="2:5" ht="15">
      <c r="B96" s="1"/>
      <c r="C96" s="1"/>
      <c r="D96" s="1"/>
      <c r="E96" s="1"/>
    </row>
    <row r="97" ht="12.75">
      <c r="G97" s="14"/>
    </row>
  </sheetData>
  <mergeCells count="5">
    <mergeCell ref="A2:E2"/>
    <mergeCell ref="A4:E4"/>
    <mergeCell ref="A1:E1"/>
    <mergeCell ref="A5:E5"/>
    <mergeCell ref="A3:D3"/>
  </mergeCells>
  <printOptions/>
  <pageMargins left="0.35433070866141736" right="0.1968503937007874" top="0.19" bottom="1.0236220472440944" header="0" footer="0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B72">
      <selection activeCell="B81" sqref="B81"/>
    </sheetView>
  </sheetViews>
  <sheetFormatPr defaultColWidth="11.421875" defaultRowHeight="12.75"/>
  <cols>
    <col min="1" max="1" width="0" style="0" hidden="1" customWidth="1"/>
    <col min="2" max="2" width="46.00390625" style="0" customWidth="1"/>
    <col min="3" max="3" width="19.57421875" style="0" customWidth="1"/>
    <col min="4" max="4" width="19.7109375" style="0" customWidth="1"/>
  </cols>
  <sheetData>
    <row r="1" spans="2:7" ht="18.75">
      <c r="B1" s="17" t="s">
        <v>0</v>
      </c>
      <c r="C1" s="17"/>
      <c r="D1" s="17"/>
      <c r="E1" s="7"/>
      <c r="F1" s="7"/>
      <c r="G1" s="7"/>
    </row>
    <row r="2" spans="2:7" ht="18.75">
      <c r="B2" s="17" t="s">
        <v>1</v>
      </c>
      <c r="C2" s="17"/>
      <c r="D2" s="17"/>
      <c r="E2" s="7"/>
      <c r="F2" s="7"/>
      <c r="G2" s="7"/>
    </row>
    <row r="3" spans="2:7" ht="18.75">
      <c r="B3" s="17" t="s">
        <v>92</v>
      </c>
      <c r="C3" s="17"/>
      <c r="D3" s="17"/>
      <c r="E3" s="7"/>
      <c r="F3" s="7"/>
      <c r="G3" s="7"/>
    </row>
    <row r="4" spans="2:7" ht="18.75">
      <c r="B4" s="17" t="s">
        <v>46</v>
      </c>
      <c r="C4" s="17"/>
      <c r="D4" s="17"/>
      <c r="E4" s="7"/>
      <c r="F4" s="7"/>
      <c r="G4" s="7"/>
    </row>
    <row r="5" spans="2:4" ht="18.75">
      <c r="B5" s="8"/>
      <c r="C5" s="8"/>
      <c r="D5" s="8"/>
    </row>
    <row r="6" spans="2:4" ht="16.5">
      <c r="B6" s="4" t="s">
        <v>19</v>
      </c>
      <c r="C6" s="4" t="s">
        <v>93</v>
      </c>
      <c r="D6" s="4" t="s">
        <v>91</v>
      </c>
    </row>
    <row r="7" ht="15.75">
      <c r="B7" s="3" t="s">
        <v>75</v>
      </c>
    </row>
    <row r="8" spans="2:5" ht="15.75">
      <c r="B8" s="3" t="s">
        <v>2</v>
      </c>
      <c r="C8" s="6">
        <f>SUM(C9+C11+C15+C21+C23)</f>
        <v>45407613</v>
      </c>
      <c r="D8" s="6">
        <f>SUM(D9+D11+D15+D21+D23)</f>
        <v>94124816</v>
      </c>
      <c r="E8" s="14">
        <f>C8+C57+C68</f>
        <v>45512185</v>
      </c>
    </row>
    <row r="9" spans="1:4" ht="15.75">
      <c r="A9">
        <v>41</v>
      </c>
      <c r="B9" s="3" t="s">
        <v>12</v>
      </c>
      <c r="C9" s="6">
        <f>SUM(C10:C10)</f>
        <v>474097</v>
      </c>
      <c r="D9" s="6">
        <f>SUM(D10:D10)</f>
        <v>1938796</v>
      </c>
    </row>
    <row r="10" spans="1:4" ht="15">
      <c r="A10">
        <v>4110</v>
      </c>
      <c r="B10" s="5" t="s">
        <v>20</v>
      </c>
      <c r="C10" s="13">
        <v>474097</v>
      </c>
      <c r="D10" s="13">
        <v>1938796</v>
      </c>
    </row>
    <row r="11" spans="2:4" ht="15.75">
      <c r="B11" s="3" t="s">
        <v>13</v>
      </c>
      <c r="C11" s="6">
        <f>+C13+C14+C12</f>
        <v>179645</v>
      </c>
      <c r="D11" s="6">
        <f>+D13+D14+D12</f>
        <v>512080</v>
      </c>
    </row>
    <row r="12" spans="1:4" ht="15">
      <c r="A12">
        <v>4201</v>
      </c>
      <c r="B12" s="5" t="s">
        <v>89</v>
      </c>
      <c r="C12" s="9">
        <v>179381</v>
      </c>
      <c r="D12" s="9">
        <v>500152</v>
      </c>
    </row>
    <row r="13" spans="1:4" ht="15">
      <c r="A13">
        <v>4203</v>
      </c>
      <c r="B13" s="5" t="s">
        <v>72</v>
      </c>
      <c r="C13" s="13">
        <v>129</v>
      </c>
      <c r="D13" s="13">
        <v>1180</v>
      </c>
    </row>
    <row r="14" spans="1:4" ht="15">
      <c r="A14">
        <v>4210</v>
      </c>
      <c r="B14" s="5" t="s">
        <v>21</v>
      </c>
      <c r="C14" s="13">
        <v>135</v>
      </c>
      <c r="D14" s="13">
        <v>10748</v>
      </c>
    </row>
    <row r="15" spans="2:4" ht="15.75">
      <c r="B15" s="3" t="s">
        <v>14</v>
      </c>
      <c r="C15" s="6">
        <f>SUM(C16:C20)</f>
        <v>5991223</v>
      </c>
      <c r="D15" s="6">
        <f>SUM(D16:D20)</f>
        <v>13699386</v>
      </c>
    </row>
    <row r="16" spans="1:4" ht="15">
      <c r="A16">
        <v>4305</v>
      </c>
      <c r="B16" s="1" t="s">
        <v>22</v>
      </c>
      <c r="C16" s="11">
        <v>4145242</v>
      </c>
      <c r="D16" s="11">
        <v>10950834</v>
      </c>
    </row>
    <row r="17" spans="1:4" ht="15">
      <c r="A17">
        <v>4311</v>
      </c>
      <c r="B17" s="1" t="s">
        <v>23</v>
      </c>
      <c r="C17" s="11">
        <v>1974256</v>
      </c>
      <c r="D17" s="11">
        <v>3378786</v>
      </c>
    </row>
    <row r="18" spans="2:4" ht="15">
      <c r="B18" s="1" t="s">
        <v>48</v>
      </c>
      <c r="C18" s="11">
        <v>0</v>
      </c>
      <c r="D18" s="11">
        <v>4989</v>
      </c>
    </row>
    <row r="19" spans="1:4" ht="15">
      <c r="A19">
        <v>4390</v>
      </c>
      <c r="B19" s="1" t="s">
        <v>44</v>
      </c>
      <c r="C19" s="11">
        <v>146632</v>
      </c>
      <c r="D19" s="11">
        <v>458478</v>
      </c>
    </row>
    <row r="20" spans="1:4" ht="15">
      <c r="A20">
        <v>4395</v>
      </c>
      <c r="B20" s="1" t="s">
        <v>50</v>
      </c>
      <c r="C20" s="11">
        <v>-274907</v>
      </c>
      <c r="D20" s="11">
        <v>-1093701</v>
      </c>
    </row>
    <row r="21" spans="2:4" ht="15.75">
      <c r="B21" s="3" t="s">
        <v>43</v>
      </c>
      <c r="C21" s="6">
        <f>SUM(C22:C22)</f>
        <v>37151909</v>
      </c>
      <c r="D21" s="6">
        <f>SUM(D22:D22)</f>
        <v>76198796</v>
      </c>
    </row>
    <row r="22" spans="1:4" ht="15">
      <c r="A22">
        <v>4428</v>
      </c>
      <c r="B22" s="1" t="s">
        <v>51</v>
      </c>
      <c r="C22" s="11">
        <v>37151909</v>
      </c>
      <c r="D22" s="11">
        <v>76198796</v>
      </c>
    </row>
    <row r="23" spans="2:5" ht="15.75">
      <c r="B23" s="3" t="s">
        <v>5</v>
      </c>
      <c r="C23" s="6">
        <f>C24+C25+C26</f>
        <v>1610739</v>
      </c>
      <c r="D23" s="6">
        <f>D24+D25+D26</f>
        <v>1775758</v>
      </c>
      <c r="E23" s="14">
        <f>C23+C57+C69</f>
        <v>1715311</v>
      </c>
    </row>
    <row r="24" spans="1:4" ht="15">
      <c r="A24">
        <v>4805</v>
      </c>
      <c r="B24" s="5" t="s">
        <v>24</v>
      </c>
      <c r="C24" s="2">
        <v>389313</v>
      </c>
      <c r="D24" s="2">
        <v>1481718</v>
      </c>
    </row>
    <row r="25" spans="1:4" ht="15">
      <c r="A25">
        <v>4808</v>
      </c>
      <c r="B25" s="5" t="s">
        <v>52</v>
      </c>
      <c r="C25" s="2">
        <v>0</v>
      </c>
      <c r="D25" s="2">
        <v>87431</v>
      </c>
    </row>
    <row r="26" spans="1:4" ht="15">
      <c r="A26">
        <v>4815</v>
      </c>
      <c r="B26" s="5" t="s">
        <v>26</v>
      </c>
      <c r="C26" s="2">
        <v>1221426</v>
      </c>
      <c r="D26" s="2">
        <v>206609</v>
      </c>
    </row>
    <row r="27" spans="2:4" ht="15.75">
      <c r="B27" s="3" t="s">
        <v>3</v>
      </c>
      <c r="C27" s="6">
        <f>SUM(C28+C30)</f>
        <v>526773</v>
      </c>
      <c r="D27" s="6">
        <f>SUM(D28+D30)</f>
        <v>860634</v>
      </c>
    </row>
    <row r="28" spans="2:4" ht="15.75">
      <c r="B28" s="3" t="s">
        <v>15</v>
      </c>
      <c r="C28" s="6">
        <f>SUM(C29:C29)</f>
        <v>85450</v>
      </c>
      <c r="D28" s="6">
        <f>SUM(D29:D29)</f>
        <v>0</v>
      </c>
    </row>
    <row r="29" spans="1:4" ht="15">
      <c r="A29">
        <v>6210</v>
      </c>
      <c r="B29" s="1" t="s">
        <v>21</v>
      </c>
      <c r="C29" s="2">
        <v>85450</v>
      </c>
      <c r="D29" s="2">
        <v>0</v>
      </c>
    </row>
    <row r="30" spans="2:4" ht="15.75">
      <c r="B30" s="3" t="s">
        <v>27</v>
      </c>
      <c r="C30" s="6">
        <f>SUM(C31:C31)</f>
        <v>441323</v>
      </c>
      <c r="D30" s="6">
        <f>SUM(D31:D31)</f>
        <v>860634</v>
      </c>
    </row>
    <row r="31" spans="1:4" ht="15">
      <c r="A31">
        <v>6305</v>
      </c>
      <c r="B31" s="5" t="s">
        <v>22</v>
      </c>
      <c r="C31" s="2">
        <v>441323</v>
      </c>
      <c r="D31" s="2">
        <v>860634</v>
      </c>
    </row>
    <row r="32" spans="2:5" ht="15.75">
      <c r="B32" s="3" t="s">
        <v>4</v>
      </c>
      <c r="C32" s="6">
        <f>C33+C40+C46+C49</f>
        <v>37345334</v>
      </c>
      <c r="D32" s="6">
        <f>D33+D40+D46+D49</f>
        <v>82327708</v>
      </c>
      <c r="E32" s="14">
        <f>C32+C71</f>
        <v>37345334</v>
      </c>
    </row>
    <row r="33" spans="2:4" ht="15.75">
      <c r="B33" s="3" t="s">
        <v>28</v>
      </c>
      <c r="C33" s="6">
        <f>SUM(C34:C39)</f>
        <v>13790996</v>
      </c>
      <c r="D33" s="6">
        <f>SUM(D34:D39)</f>
        <v>39179434</v>
      </c>
    </row>
    <row r="34" spans="1:4" ht="15">
      <c r="A34">
        <v>5101</v>
      </c>
      <c r="B34" s="5" t="s">
        <v>29</v>
      </c>
      <c r="C34" s="2">
        <v>8737852</v>
      </c>
      <c r="D34" s="2">
        <v>14375216</v>
      </c>
    </row>
    <row r="35" spans="1:4" ht="15">
      <c r="A35">
        <v>5102</v>
      </c>
      <c r="B35" s="5" t="s">
        <v>30</v>
      </c>
      <c r="C35" s="2">
        <v>464230</v>
      </c>
      <c r="D35" s="2">
        <v>14807133</v>
      </c>
    </row>
    <row r="36" spans="1:4" ht="15">
      <c r="A36">
        <v>5103</v>
      </c>
      <c r="B36" s="5" t="s">
        <v>31</v>
      </c>
      <c r="C36" s="2">
        <v>775996</v>
      </c>
      <c r="D36" s="2">
        <v>2560530</v>
      </c>
    </row>
    <row r="37" spans="1:4" ht="15">
      <c r="A37">
        <v>5104</v>
      </c>
      <c r="B37" s="5" t="s">
        <v>32</v>
      </c>
      <c r="C37" s="2">
        <v>84321</v>
      </c>
      <c r="D37" s="2">
        <v>306153</v>
      </c>
    </row>
    <row r="38" spans="1:4" ht="15">
      <c r="A38">
        <v>5111</v>
      </c>
      <c r="B38" s="5" t="s">
        <v>33</v>
      </c>
      <c r="C38" s="2">
        <v>2937471</v>
      </c>
      <c r="D38" s="2">
        <v>5140369</v>
      </c>
    </row>
    <row r="39" spans="1:4" ht="15">
      <c r="A39">
        <v>5120</v>
      </c>
      <c r="B39" s="5" t="s">
        <v>34</v>
      </c>
      <c r="C39" s="2">
        <v>791126</v>
      </c>
      <c r="D39" s="2">
        <v>1990033</v>
      </c>
    </row>
    <row r="40" spans="2:4" ht="15.75">
      <c r="B40" s="3" t="s">
        <v>16</v>
      </c>
      <c r="C40" s="6">
        <f>C41+C42+C43+C45+C44</f>
        <v>19236020</v>
      </c>
      <c r="D40" s="6">
        <f>D41+D42+D43+D45+D44</f>
        <v>39459384</v>
      </c>
    </row>
    <row r="41" spans="1:4" ht="15">
      <c r="A41">
        <v>5202</v>
      </c>
      <c r="B41" s="1" t="s">
        <v>29</v>
      </c>
      <c r="C41" s="2">
        <v>12153577</v>
      </c>
      <c r="D41" s="2">
        <v>24394134</v>
      </c>
    </row>
    <row r="42" spans="1:4" ht="15">
      <c r="A42">
        <v>5203</v>
      </c>
      <c r="B42" s="1" t="s">
        <v>35</v>
      </c>
      <c r="C42" s="2">
        <v>2026412</v>
      </c>
      <c r="D42" s="2">
        <v>4313657</v>
      </c>
    </row>
    <row r="43" spans="1:4" ht="15">
      <c r="A43">
        <v>5204</v>
      </c>
      <c r="B43" s="1" t="s">
        <v>31</v>
      </c>
      <c r="C43" s="2">
        <v>1956616</v>
      </c>
      <c r="D43" s="2">
        <v>3264222</v>
      </c>
    </row>
    <row r="44" spans="1:4" ht="15">
      <c r="A44">
        <v>5207</v>
      </c>
      <c r="B44" s="1" t="s">
        <v>32</v>
      </c>
      <c r="C44" s="2">
        <v>255023</v>
      </c>
      <c r="D44" s="2">
        <v>461844</v>
      </c>
    </row>
    <row r="45" spans="1:4" ht="15">
      <c r="A45">
        <v>5211</v>
      </c>
      <c r="B45" s="1" t="s">
        <v>33</v>
      </c>
      <c r="C45" s="2">
        <v>2844392</v>
      </c>
      <c r="D45" s="2">
        <v>7025527</v>
      </c>
    </row>
    <row r="46" spans="2:4" ht="15.75">
      <c r="B46" s="3" t="s">
        <v>17</v>
      </c>
      <c r="C46" s="6">
        <f>C47+C48</f>
        <v>378376</v>
      </c>
      <c r="D46" s="6">
        <f>D47+D48</f>
        <v>1611406</v>
      </c>
    </row>
    <row r="47" spans="1:4" ht="15">
      <c r="A47">
        <v>5304</v>
      </c>
      <c r="B47" s="5" t="s">
        <v>36</v>
      </c>
      <c r="C47" s="2">
        <v>0</v>
      </c>
      <c r="D47" s="2">
        <v>193240</v>
      </c>
    </row>
    <row r="48" spans="1:4" ht="15">
      <c r="A48">
        <v>5314</v>
      </c>
      <c r="B48" s="5" t="s">
        <v>45</v>
      </c>
      <c r="C48" s="2">
        <v>378376</v>
      </c>
      <c r="D48" s="2">
        <v>1418166</v>
      </c>
    </row>
    <row r="49" spans="2:5" ht="15.75">
      <c r="B49" s="3" t="s">
        <v>8</v>
      </c>
      <c r="C49" s="6">
        <f>C50+C52+C53+C51</f>
        <v>3939942</v>
      </c>
      <c r="D49" s="6">
        <f>D50+D52+D53</f>
        <v>2077484</v>
      </c>
      <c r="E49" s="14">
        <f>C49+C71</f>
        <v>3939942</v>
      </c>
    </row>
    <row r="50" spans="1:4" ht="15">
      <c r="A50">
        <v>5802</v>
      </c>
      <c r="B50" s="1" t="s">
        <v>53</v>
      </c>
      <c r="C50" s="2">
        <v>7840</v>
      </c>
      <c r="D50" s="2">
        <v>330845</v>
      </c>
    </row>
    <row r="51" spans="1:4" ht="15">
      <c r="A51">
        <v>5805</v>
      </c>
      <c r="B51" s="1" t="s">
        <v>24</v>
      </c>
      <c r="C51" s="2">
        <v>0</v>
      </c>
      <c r="D51" s="2">
        <v>0</v>
      </c>
    </row>
    <row r="52" spans="1:4" ht="15">
      <c r="A52">
        <v>5808</v>
      </c>
      <c r="B52" s="1" t="s">
        <v>88</v>
      </c>
      <c r="C52" s="16">
        <v>3599483</v>
      </c>
      <c r="D52" s="15">
        <v>1206181</v>
      </c>
    </row>
    <row r="53" spans="1:4" ht="15">
      <c r="A53">
        <v>5815</v>
      </c>
      <c r="B53" s="1" t="s">
        <v>37</v>
      </c>
      <c r="C53" s="2">
        <v>332619</v>
      </c>
      <c r="D53" s="2">
        <v>540458</v>
      </c>
    </row>
    <row r="54" spans="2:4" ht="15.75">
      <c r="B54" s="3" t="s">
        <v>67</v>
      </c>
      <c r="C54" s="12">
        <f>C8-C32-C27</f>
        <v>7535506</v>
      </c>
      <c r="D54" s="12">
        <f>D8-D32-D27</f>
        <v>10936474</v>
      </c>
    </row>
    <row r="55" spans="2:4" ht="15.75">
      <c r="B55" s="3"/>
      <c r="C55" s="12"/>
      <c r="D55" s="12"/>
    </row>
    <row r="56" spans="2:4" ht="15.75">
      <c r="B56" s="3" t="s">
        <v>81</v>
      </c>
      <c r="C56" s="12"/>
      <c r="D56" s="12"/>
    </row>
    <row r="57" spans="2:4" ht="15.75">
      <c r="B57" s="3" t="s">
        <v>82</v>
      </c>
      <c r="C57" s="6">
        <f>+C58</f>
        <v>13551</v>
      </c>
      <c r="D57" s="6">
        <f>+D58</f>
        <v>30307</v>
      </c>
    </row>
    <row r="58" spans="1:4" ht="15">
      <c r="A58">
        <v>4808</v>
      </c>
      <c r="B58" s="5" t="s">
        <v>52</v>
      </c>
      <c r="C58" s="9">
        <v>13551</v>
      </c>
      <c r="D58" s="9">
        <v>30307</v>
      </c>
    </row>
    <row r="59" spans="2:4" ht="15">
      <c r="B59" s="5"/>
      <c r="C59" s="9"/>
      <c r="D59" s="9"/>
    </row>
    <row r="60" spans="2:4" ht="15.75">
      <c r="B60" s="3" t="s">
        <v>83</v>
      </c>
      <c r="C60" s="9"/>
      <c r="D60" s="9"/>
    </row>
    <row r="61" spans="2:4" ht="15.75">
      <c r="B61" s="3" t="s">
        <v>84</v>
      </c>
      <c r="C61" s="6">
        <f>+C62</f>
        <v>0</v>
      </c>
      <c r="D61" s="6">
        <f>+D62</f>
        <v>0</v>
      </c>
    </row>
    <row r="62" spans="2:4" ht="15">
      <c r="B62" s="5"/>
      <c r="C62" s="9">
        <v>0</v>
      </c>
      <c r="D62" s="9">
        <v>0</v>
      </c>
    </row>
    <row r="63" spans="2:4" ht="15">
      <c r="B63" s="5"/>
      <c r="C63" s="9"/>
      <c r="D63" s="9"/>
    </row>
    <row r="64" spans="2:4" ht="15.75">
      <c r="B64" s="3" t="s">
        <v>86</v>
      </c>
      <c r="C64" s="9">
        <f>C57-(C61)</f>
        <v>13551</v>
      </c>
      <c r="D64" s="9">
        <f>D57-(D61)</f>
        <v>30307</v>
      </c>
    </row>
    <row r="65" spans="2:4" ht="15.75">
      <c r="B65" s="3" t="s">
        <v>80</v>
      </c>
      <c r="C65" s="12">
        <f>C54+C64</f>
        <v>7549057</v>
      </c>
      <c r="D65" s="12">
        <f>D54+D64</f>
        <v>10966781</v>
      </c>
    </row>
    <row r="66" spans="2:4" ht="15">
      <c r="B66" s="5"/>
      <c r="C66" s="9"/>
      <c r="D66" s="9"/>
    </row>
    <row r="67" spans="2:4" ht="15.75">
      <c r="B67" s="3" t="s">
        <v>76</v>
      </c>
      <c r="C67" s="6">
        <f>C68-C71</f>
        <v>91021</v>
      </c>
      <c r="D67" s="6">
        <f>D68-D71</f>
        <v>727133</v>
      </c>
    </row>
    <row r="68" spans="2:4" ht="15.75">
      <c r="B68" s="3" t="s">
        <v>77</v>
      </c>
      <c r="C68" s="6">
        <f>SUM(C69:C69)</f>
        <v>91021</v>
      </c>
      <c r="D68" s="6">
        <f>SUM(D69:D69)</f>
        <v>803119</v>
      </c>
    </row>
    <row r="69" spans="1:4" ht="15">
      <c r="A69">
        <v>4810</v>
      </c>
      <c r="B69" s="5" t="s">
        <v>25</v>
      </c>
      <c r="C69" s="2">
        <v>91021</v>
      </c>
      <c r="D69" s="2">
        <v>803119</v>
      </c>
    </row>
    <row r="70" spans="2:4" ht="15">
      <c r="B70" s="5"/>
      <c r="C70" s="2"/>
      <c r="D70" s="2"/>
    </row>
    <row r="71" spans="2:4" ht="15.75">
      <c r="B71" s="3" t="s">
        <v>78</v>
      </c>
      <c r="C71" s="6">
        <f>C72</f>
        <v>0</v>
      </c>
      <c r="D71" s="6">
        <f>D72</f>
        <v>75986</v>
      </c>
    </row>
    <row r="72" spans="2:4" ht="15">
      <c r="B72" s="1" t="s">
        <v>25</v>
      </c>
      <c r="C72" s="2">
        <v>0</v>
      </c>
      <c r="D72" s="2">
        <v>75986</v>
      </c>
    </row>
    <row r="74" spans="2:4" ht="15.75">
      <c r="B74" s="3" t="s">
        <v>79</v>
      </c>
      <c r="C74" s="6">
        <f>C65+C67</f>
        <v>7640078</v>
      </c>
      <c r="D74" s="6">
        <f>D65+D67</f>
        <v>11693914</v>
      </c>
    </row>
    <row r="75" spans="2:4" ht="15.75">
      <c r="B75" s="3"/>
      <c r="C75" s="3"/>
      <c r="D75" s="6"/>
    </row>
    <row r="77" spans="3:4" ht="12.75">
      <c r="C77" s="14"/>
      <c r="D77" s="14"/>
    </row>
    <row r="78" ht="12.75">
      <c r="D78" s="14"/>
    </row>
    <row r="79" spans="2:3" ht="15">
      <c r="B79" s="1" t="s">
        <v>95</v>
      </c>
      <c r="C79" s="1" t="s">
        <v>94</v>
      </c>
    </row>
    <row r="80" spans="2:3" ht="15">
      <c r="B80" s="1" t="s">
        <v>96</v>
      </c>
      <c r="C80" s="1" t="s">
        <v>90</v>
      </c>
    </row>
    <row r="81" spans="2:4" ht="15">
      <c r="B81" s="1"/>
      <c r="C81" s="1"/>
      <c r="D81" s="1"/>
    </row>
    <row r="82" spans="2:4" ht="15">
      <c r="B82" s="1"/>
      <c r="C82" s="1"/>
      <c r="D82" s="1"/>
    </row>
    <row r="84" ht="15">
      <c r="B84" s="1" t="s">
        <v>55</v>
      </c>
    </row>
    <row r="85" spans="2:3" ht="15">
      <c r="B85" s="1" t="s">
        <v>56</v>
      </c>
      <c r="C85" s="1"/>
    </row>
    <row r="86" spans="2:3" ht="15">
      <c r="B86" s="1" t="s">
        <v>57</v>
      </c>
      <c r="C86" s="1"/>
    </row>
    <row r="87" ht="15">
      <c r="C87" s="1"/>
    </row>
  </sheetData>
  <mergeCells count="4">
    <mergeCell ref="B2:D2"/>
    <mergeCell ref="B3:D3"/>
    <mergeCell ref="B4:D4"/>
    <mergeCell ref="B1:D1"/>
  </mergeCells>
  <printOptions/>
  <pageMargins left="0.7874015748031497" right="0.7874015748031497" top="0.7874015748031497" bottom="0.7874015748031497" header="0" footer="0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">
      <selection activeCell="C11" sqref="C11"/>
    </sheetView>
  </sheetViews>
  <sheetFormatPr defaultColWidth="11.421875" defaultRowHeight="12.75"/>
  <cols>
    <col min="2" max="2" width="41.00390625" style="0" customWidth="1"/>
    <col min="3" max="3" width="30.8515625" style="0" customWidth="1"/>
    <col min="4" max="4" width="27.7109375" style="0" customWidth="1"/>
  </cols>
  <sheetData>
    <row r="1" spans="1:4" ht="18.75">
      <c r="A1" s="17" t="s">
        <v>41</v>
      </c>
      <c r="B1" s="17"/>
      <c r="C1" s="17"/>
      <c r="D1" s="17"/>
    </row>
    <row r="2" spans="1:4" ht="18.75">
      <c r="A2" s="17" t="s">
        <v>0</v>
      </c>
      <c r="B2" s="17"/>
      <c r="C2" s="17"/>
      <c r="D2" s="17"/>
    </row>
    <row r="3" spans="1:4" ht="18.75">
      <c r="A3" s="7" t="s">
        <v>1</v>
      </c>
      <c r="B3" s="7"/>
      <c r="C3" s="7"/>
      <c r="D3" s="7"/>
    </row>
    <row r="4" spans="1:4" ht="18.75">
      <c r="A4" s="17" t="s">
        <v>61</v>
      </c>
      <c r="B4" s="17"/>
      <c r="C4" s="17"/>
      <c r="D4" s="17"/>
    </row>
    <row r="5" spans="1:4" ht="18.75">
      <c r="A5" s="17" t="s">
        <v>46</v>
      </c>
      <c r="B5" s="17"/>
      <c r="C5" s="17"/>
      <c r="D5" s="17"/>
    </row>
    <row r="6" spans="1:4" ht="18.75">
      <c r="A6" s="8"/>
      <c r="B6" s="8"/>
      <c r="C6" s="8"/>
      <c r="D6" s="8"/>
    </row>
    <row r="7" spans="1:4" ht="16.5">
      <c r="A7" s="4" t="s">
        <v>18</v>
      </c>
      <c r="B7" s="4" t="s">
        <v>19</v>
      </c>
      <c r="C7" s="4" t="s">
        <v>60</v>
      </c>
      <c r="D7" s="4" t="s">
        <v>54</v>
      </c>
    </row>
    <row r="8" spans="1:4" ht="16.5">
      <c r="A8" s="4"/>
      <c r="B8" s="4"/>
      <c r="C8" s="4"/>
      <c r="D8" s="4"/>
    </row>
    <row r="9" ht="15.75">
      <c r="B9" s="3" t="s">
        <v>75</v>
      </c>
    </row>
    <row r="10" spans="1:4" ht="15.75">
      <c r="A10" s="1"/>
      <c r="B10" s="3" t="s">
        <v>2</v>
      </c>
      <c r="C10" s="6">
        <f>SUM(C11+C13+C16+C22)</f>
        <v>86926781</v>
      </c>
      <c r="D10" s="6">
        <f>SUM(D11+D13+D16+D22)</f>
        <v>84262907</v>
      </c>
    </row>
    <row r="11" spans="1:4" ht="15.75">
      <c r="A11" s="3">
        <v>410000</v>
      </c>
      <c r="B11" s="3" t="s">
        <v>12</v>
      </c>
      <c r="C11" s="6">
        <f>SUM(C12:C12)</f>
        <v>1771975</v>
      </c>
      <c r="D11" s="6">
        <f>SUM(D12:D12)</f>
        <v>2946563</v>
      </c>
    </row>
    <row r="12" spans="1:4" ht="15">
      <c r="A12" s="1">
        <v>411000</v>
      </c>
      <c r="B12" s="5" t="s">
        <v>20</v>
      </c>
      <c r="C12" s="13">
        <v>1771975</v>
      </c>
      <c r="D12" s="2">
        <v>2946563</v>
      </c>
    </row>
    <row r="13" spans="1:4" ht="15.75">
      <c r="A13" s="3">
        <v>420000</v>
      </c>
      <c r="B13" s="3" t="s">
        <v>13</v>
      </c>
      <c r="C13" s="6">
        <f>+C14+C15</f>
        <v>455160</v>
      </c>
      <c r="D13" s="6">
        <f>+D14+D15</f>
        <v>517965</v>
      </c>
    </row>
    <row r="14" spans="1:4" ht="15">
      <c r="A14" s="5">
        <v>420300</v>
      </c>
      <c r="B14" s="5" t="s">
        <v>72</v>
      </c>
      <c r="C14" s="13">
        <v>482</v>
      </c>
      <c r="D14" s="9">
        <v>0</v>
      </c>
    </row>
    <row r="15" spans="1:4" ht="15">
      <c r="A15" s="1">
        <v>421000</v>
      </c>
      <c r="B15" s="5" t="s">
        <v>21</v>
      </c>
      <c r="C15" s="13">
        <v>454678</v>
      </c>
      <c r="D15" s="2">
        <v>517965</v>
      </c>
    </row>
    <row r="16" spans="1:4" ht="15.75">
      <c r="A16" s="3">
        <v>430000</v>
      </c>
      <c r="B16" s="3" t="s">
        <v>14</v>
      </c>
      <c r="C16" s="6">
        <f>SUM(C17:C21)</f>
        <v>14325008</v>
      </c>
      <c r="D16" s="6">
        <f>SUM(D17:D21)</f>
        <v>13358001</v>
      </c>
    </row>
    <row r="17" spans="1:4" ht="15">
      <c r="A17" s="1">
        <v>430500</v>
      </c>
      <c r="B17" s="1" t="s">
        <v>22</v>
      </c>
      <c r="C17" s="11">
        <v>10706715</v>
      </c>
      <c r="D17" s="2">
        <v>8812279</v>
      </c>
    </row>
    <row r="18" spans="1:4" ht="15">
      <c r="A18" s="1">
        <v>431100</v>
      </c>
      <c r="B18" s="1" t="s">
        <v>23</v>
      </c>
      <c r="C18" s="11">
        <v>4412891</v>
      </c>
      <c r="D18" s="2">
        <v>4709041</v>
      </c>
    </row>
    <row r="19" spans="1:4" ht="15">
      <c r="A19" s="1">
        <v>431200</v>
      </c>
      <c r="B19" s="1" t="s">
        <v>48</v>
      </c>
      <c r="C19" s="11">
        <v>306893</v>
      </c>
      <c r="D19" s="2">
        <v>0</v>
      </c>
    </row>
    <row r="20" spans="1:4" ht="15">
      <c r="A20" s="1">
        <v>439000</v>
      </c>
      <c r="B20" s="1" t="s">
        <v>44</v>
      </c>
      <c r="C20" s="11">
        <v>208202</v>
      </c>
      <c r="D20" s="2">
        <v>19133</v>
      </c>
    </row>
    <row r="21" spans="1:4" ht="15">
      <c r="A21" s="1">
        <v>439500</v>
      </c>
      <c r="B21" s="1" t="s">
        <v>50</v>
      </c>
      <c r="C21" s="11">
        <v>-1309693</v>
      </c>
      <c r="D21" s="2">
        <v>-182452</v>
      </c>
    </row>
    <row r="22" spans="1:4" ht="15.75">
      <c r="A22" s="3">
        <v>440000</v>
      </c>
      <c r="B22" s="3" t="s">
        <v>43</v>
      </c>
      <c r="C22" s="6">
        <f>SUM(C24:C24)</f>
        <v>70374638</v>
      </c>
      <c r="D22" s="6">
        <f>SUM(D24:D24)</f>
        <v>67440378</v>
      </c>
    </row>
    <row r="23" spans="1:4" ht="15.75">
      <c r="A23" s="5">
        <v>440300</v>
      </c>
      <c r="B23" s="5" t="s">
        <v>62</v>
      </c>
      <c r="C23" s="10">
        <v>0</v>
      </c>
      <c r="D23" s="9">
        <v>0</v>
      </c>
    </row>
    <row r="24" spans="1:4" ht="15">
      <c r="A24" s="1">
        <v>442800</v>
      </c>
      <c r="B24" s="1" t="s">
        <v>51</v>
      </c>
      <c r="C24" s="11">
        <v>70374638</v>
      </c>
      <c r="D24" s="2">
        <v>67440378</v>
      </c>
    </row>
    <row r="25" spans="1:4" ht="15.75">
      <c r="A25" s="1"/>
      <c r="B25" s="3" t="s">
        <v>3</v>
      </c>
      <c r="C25" s="6">
        <f>SUM(C26+C28)</f>
        <v>2215899</v>
      </c>
      <c r="D25" s="6">
        <f>SUM(D26+D28)</f>
        <v>2964465</v>
      </c>
    </row>
    <row r="26" spans="1:4" ht="15.75">
      <c r="A26" s="3">
        <v>620000</v>
      </c>
      <c r="B26" s="3" t="s">
        <v>15</v>
      </c>
      <c r="C26" s="6">
        <f>SUM(C27:C27)</f>
        <v>116061</v>
      </c>
      <c r="D26" s="6">
        <f>SUM(D27:D27)</f>
        <v>149307</v>
      </c>
    </row>
    <row r="27" spans="1:4" ht="15">
      <c r="A27" s="1">
        <v>621000</v>
      </c>
      <c r="B27" s="1" t="s">
        <v>21</v>
      </c>
      <c r="C27" s="2">
        <v>116061</v>
      </c>
      <c r="D27" s="2">
        <v>149307</v>
      </c>
    </row>
    <row r="28" spans="1:4" ht="15.75">
      <c r="A28" s="3">
        <v>630000</v>
      </c>
      <c r="B28" s="3" t="s">
        <v>27</v>
      </c>
      <c r="C28" s="6">
        <f>SUM(C29:C30)</f>
        <v>2099838</v>
      </c>
      <c r="D28" s="6">
        <f>SUM(D29:D30)</f>
        <v>2815158</v>
      </c>
    </row>
    <row r="29" spans="1:4" ht="15">
      <c r="A29" s="5">
        <v>630500</v>
      </c>
      <c r="B29" s="5" t="s">
        <v>22</v>
      </c>
      <c r="C29" s="2">
        <v>2099838</v>
      </c>
      <c r="D29" s="9">
        <v>2815158</v>
      </c>
    </row>
    <row r="30" spans="1:4" ht="15">
      <c r="A30" s="1"/>
      <c r="B30" s="1"/>
      <c r="C30" s="1"/>
      <c r="D30" s="2"/>
    </row>
    <row r="31" spans="1:4" ht="15.75">
      <c r="A31" s="1"/>
      <c r="B31" s="3" t="s">
        <v>4</v>
      </c>
      <c r="C31" s="6">
        <f>SUM(C32+C39+C45)</f>
        <v>113409790</v>
      </c>
      <c r="D31" s="6">
        <f>SUM(D32+D39+D45)</f>
        <v>104102478</v>
      </c>
    </row>
    <row r="32" spans="1:4" ht="15.75">
      <c r="A32" s="3">
        <v>510000</v>
      </c>
      <c r="B32" s="3" t="s">
        <v>28</v>
      </c>
      <c r="C32" s="6">
        <f>SUM(C33:C38)</f>
        <v>55877395</v>
      </c>
      <c r="D32" s="6">
        <f>SUM(D33:D38)</f>
        <v>57569011</v>
      </c>
    </row>
    <row r="33" spans="1:4" ht="15">
      <c r="A33" s="5">
        <v>510100</v>
      </c>
      <c r="B33" s="5" t="s">
        <v>29</v>
      </c>
      <c r="C33" s="2">
        <v>22219302</v>
      </c>
      <c r="D33" s="2">
        <v>21827434</v>
      </c>
    </row>
    <row r="34" spans="1:4" ht="15">
      <c r="A34" s="5">
        <v>510200</v>
      </c>
      <c r="B34" s="5" t="s">
        <v>30</v>
      </c>
      <c r="C34" s="2">
        <v>23212173</v>
      </c>
      <c r="D34" s="2">
        <v>24341981</v>
      </c>
    </row>
    <row r="35" spans="1:4" ht="15">
      <c r="A35" s="5">
        <v>510300</v>
      </c>
      <c r="B35" s="5" t="s">
        <v>31</v>
      </c>
      <c r="C35" s="2">
        <v>1872768</v>
      </c>
      <c r="D35" s="2">
        <v>3591677</v>
      </c>
    </row>
    <row r="36" spans="1:4" ht="15">
      <c r="A36" s="5">
        <v>510400</v>
      </c>
      <c r="B36" s="5" t="s">
        <v>32</v>
      </c>
      <c r="C36" s="2">
        <v>551342</v>
      </c>
      <c r="D36" s="2">
        <v>649070</v>
      </c>
    </row>
    <row r="37" spans="1:4" ht="15">
      <c r="A37" s="5">
        <v>511100</v>
      </c>
      <c r="B37" s="5" t="s">
        <v>33</v>
      </c>
      <c r="C37" s="2">
        <v>6354044</v>
      </c>
      <c r="D37" s="2">
        <v>5544265</v>
      </c>
    </row>
    <row r="38" spans="1:4" ht="15">
      <c r="A38" s="5">
        <v>512000</v>
      </c>
      <c r="B38" s="5" t="s">
        <v>34</v>
      </c>
      <c r="C38" s="2">
        <v>1667766</v>
      </c>
      <c r="D38" s="2">
        <v>1614584</v>
      </c>
    </row>
    <row r="39" spans="1:4" ht="15.75">
      <c r="A39" s="3">
        <v>520000</v>
      </c>
      <c r="B39" s="3" t="s">
        <v>16</v>
      </c>
      <c r="C39" s="6">
        <f>C40+C41+C42+C43</f>
        <v>52328884</v>
      </c>
      <c r="D39" s="6">
        <f>SUM(D40:D43)</f>
        <v>45072592</v>
      </c>
    </row>
    <row r="40" spans="1:4" ht="15">
      <c r="A40" s="1">
        <v>520200</v>
      </c>
      <c r="B40" s="1" t="s">
        <v>29</v>
      </c>
      <c r="C40" s="2">
        <v>36968984</v>
      </c>
      <c r="D40" s="2">
        <v>30223687</v>
      </c>
    </row>
    <row r="41" spans="1:4" ht="15">
      <c r="A41" s="1">
        <v>520300</v>
      </c>
      <c r="B41" s="1" t="s">
        <v>35</v>
      </c>
      <c r="C41" s="2">
        <v>5104022</v>
      </c>
      <c r="D41" s="2">
        <v>4470050</v>
      </c>
    </row>
    <row r="42" spans="1:4" ht="15">
      <c r="A42" s="1">
        <v>520400</v>
      </c>
      <c r="B42" s="1" t="s">
        <v>31</v>
      </c>
      <c r="C42" s="2">
        <v>2869428</v>
      </c>
      <c r="D42" s="2">
        <v>2457017</v>
      </c>
    </row>
    <row r="43" spans="1:4" ht="15">
      <c r="A43" s="1">
        <v>521100</v>
      </c>
      <c r="B43" s="1" t="s">
        <v>33</v>
      </c>
      <c r="C43" s="2">
        <v>7386450</v>
      </c>
      <c r="D43" s="2">
        <v>7921838</v>
      </c>
    </row>
    <row r="44" spans="1:4" ht="15">
      <c r="A44" s="1"/>
      <c r="B44" s="1"/>
      <c r="C44" s="2"/>
      <c r="D44" s="2"/>
    </row>
    <row r="45" spans="1:4" ht="15.75">
      <c r="A45" s="3">
        <v>530000</v>
      </c>
      <c r="B45" s="3" t="s">
        <v>17</v>
      </c>
      <c r="C45" s="6">
        <f>C46+C47+C49</f>
        <v>5203511</v>
      </c>
      <c r="D45" s="6">
        <f>D46+D47+D49</f>
        <v>1460875</v>
      </c>
    </row>
    <row r="46" spans="1:4" ht="15">
      <c r="A46" s="5">
        <v>530400</v>
      </c>
      <c r="B46" s="5" t="s">
        <v>36</v>
      </c>
      <c r="C46" s="2">
        <v>279790</v>
      </c>
      <c r="D46" s="2">
        <v>346374</v>
      </c>
    </row>
    <row r="47" spans="1:4" ht="15">
      <c r="A47" s="5">
        <v>530700</v>
      </c>
      <c r="B47" s="5" t="s">
        <v>73</v>
      </c>
      <c r="C47" s="2">
        <v>3721302</v>
      </c>
      <c r="D47" s="2">
        <v>0</v>
      </c>
    </row>
    <row r="48" spans="1:4" ht="15">
      <c r="A48" s="5">
        <v>531100</v>
      </c>
      <c r="B48" s="5" t="s">
        <v>63</v>
      </c>
      <c r="C48" s="2">
        <v>0</v>
      </c>
      <c r="D48" s="2">
        <v>0</v>
      </c>
    </row>
    <row r="49" spans="1:4" ht="15">
      <c r="A49" s="5">
        <v>531400</v>
      </c>
      <c r="B49" s="5" t="s">
        <v>45</v>
      </c>
      <c r="C49" s="2">
        <v>1202419</v>
      </c>
      <c r="D49" s="2">
        <v>1114501</v>
      </c>
    </row>
    <row r="50" spans="1:4" ht="15">
      <c r="A50" s="5">
        <v>533000</v>
      </c>
      <c r="B50" s="5" t="s">
        <v>64</v>
      </c>
      <c r="C50" s="2">
        <v>0</v>
      </c>
      <c r="D50" s="2">
        <v>0</v>
      </c>
    </row>
    <row r="51" spans="1:4" ht="15">
      <c r="A51" s="5">
        <v>534000</v>
      </c>
      <c r="B51" s="5" t="s">
        <v>65</v>
      </c>
      <c r="C51" s="2">
        <v>0</v>
      </c>
      <c r="D51" s="2">
        <v>0</v>
      </c>
    </row>
    <row r="52" spans="1:4" ht="15">
      <c r="A52" s="5">
        <v>534500</v>
      </c>
      <c r="B52" s="5" t="s">
        <v>66</v>
      </c>
      <c r="C52" s="2">
        <v>0</v>
      </c>
      <c r="D52" s="2">
        <v>0</v>
      </c>
    </row>
    <row r="53" spans="1:4" ht="15.75">
      <c r="A53" s="3">
        <v>323000</v>
      </c>
      <c r="B53" s="3" t="s">
        <v>67</v>
      </c>
      <c r="C53" s="12">
        <f>C10-C31-C25</f>
        <v>-28698908</v>
      </c>
      <c r="D53" s="12">
        <f>D10-D31-D25</f>
        <v>-22804036</v>
      </c>
    </row>
    <row r="54" spans="1:4" ht="15">
      <c r="A54" s="5"/>
      <c r="B54" s="5"/>
      <c r="C54" s="2"/>
      <c r="D54" s="2"/>
    </row>
    <row r="55" spans="1:4" ht="15.75">
      <c r="A55" s="3">
        <v>480000</v>
      </c>
      <c r="B55" s="3" t="s">
        <v>5</v>
      </c>
      <c r="C55" s="6">
        <f>C56+C57+C58+C59</f>
        <v>1877711</v>
      </c>
      <c r="D55" s="6">
        <f>SUM(D56:D59)</f>
        <v>2304341</v>
      </c>
    </row>
    <row r="56" spans="1:4" ht="15">
      <c r="A56" s="5">
        <v>480500</v>
      </c>
      <c r="B56" s="5" t="s">
        <v>24</v>
      </c>
      <c r="C56" s="2">
        <v>1340913</v>
      </c>
      <c r="D56" s="2">
        <v>513943</v>
      </c>
    </row>
    <row r="57" spans="1:4" ht="15">
      <c r="A57" s="5">
        <v>480800</v>
      </c>
      <c r="B57" s="5" t="s">
        <v>52</v>
      </c>
      <c r="C57" s="2">
        <v>465276</v>
      </c>
      <c r="D57" s="2">
        <v>879431</v>
      </c>
    </row>
    <row r="58" spans="1:4" ht="15">
      <c r="A58" s="5">
        <v>481000</v>
      </c>
      <c r="B58" s="5" t="s">
        <v>25</v>
      </c>
      <c r="C58" s="2">
        <v>562932</v>
      </c>
      <c r="D58" s="2">
        <v>703810</v>
      </c>
    </row>
    <row r="59" spans="1:4" ht="15">
      <c r="A59" s="5">
        <v>481500</v>
      </c>
      <c r="B59" s="5" t="s">
        <v>26</v>
      </c>
      <c r="C59" s="2">
        <v>-491410</v>
      </c>
      <c r="D59" s="2">
        <v>207157</v>
      </c>
    </row>
    <row r="60" spans="1:4" ht="15">
      <c r="A60" s="1"/>
      <c r="B60" s="1"/>
      <c r="C60" s="1"/>
      <c r="D60" s="2"/>
    </row>
    <row r="61" spans="1:4" ht="15">
      <c r="A61" s="1"/>
      <c r="B61" s="1" t="s">
        <v>6</v>
      </c>
      <c r="C61" s="1"/>
      <c r="D61" s="2"/>
    </row>
    <row r="62" spans="1:4" ht="15">
      <c r="A62" s="1"/>
      <c r="B62" s="1" t="s">
        <v>7</v>
      </c>
      <c r="C62" s="1"/>
      <c r="D62" s="2"/>
    </row>
    <row r="63" spans="1:4" ht="15">
      <c r="A63" s="1"/>
      <c r="B63" s="1"/>
      <c r="C63" s="1"/>
      <c r="D63" s="2"/>
    </row>
    <row r="64" spans="1:4" ht="15.75">
      <c r="A64" s="3">
        <v>580000</v>
      </c>
      <c r="B64" s="3" t="s">
        <v>8</v>
      </c>
      <c r="C64" s="6">
        <f>SUM(C66:C70)</f>
        <v>1493413</v>
      </c>
      <c r="D64" s="6">
        <f>SUM(D66:D70)</f>
        <v>612987</v>
      </c>
    </row>
    <row r="65" spans="1:4" ht="15">
      <c r="A65" s="5">
        <v>580100</v>
      </c>
      <c r="B65" s="5" t="s">
        <v>68</v>
      </c>
      <c r="C65" s="9">
        <v>0</v>
      </c>
      <c r="D65" s="9">
        <v>0</v>
      </c>
    </row>
    <row r="66" spans="1:4" ht="15">
      <c r="A66" s="1">
        <v>580200</v>
      </c>
      <c r="B66" s="1" t="s">
        <v>53</v>
      </c>
      <c r="C66" s="2">
        <v>416339</v>
      </c>
      <c r="D66" s="2">
        <v>409260</v>
      </c>
    </row>
    <row r="67" spans="1:4" ht="15">
      <c r="A67" s="1">
        <v>580500</v>
      </c>
      <c r="B67" s="1" t="s">
        <v>69</v>
      </c>
      <c r="C67" s="2">
        <v>0</v>
      </c>
      <c r="D67" s="2">
        <v>0</v>
      </c>
    </row>
    <row r="68" spans="1:4" ht="15">
      <c r="A68" s="1">
        <v>580800</v>
      </c>
      <c r="B68" s="1" t="s">
        <v>74</v>
      </c>
      <c r="C68" s="2">
        <v>64632</v>
      </c>
      <c r="D68" s="2">
        <v>0</v>
      </c>
    </row>
    <row r="69" spans="1:4" ht="15">
      <c r="A69" s="1">
        <v>581000</v>
      </c>
      <c r="B69" s="1" t="s">
        <v>25</v>
      </c>
      <c r="C69" s="2">
        <v>54464</v>
      </c>
      <c r="D69" s="2">
        <v>7423</v>
      </c>
    </row>
    <row r="70" spans="1:4" ht="15">
      <c r="A70" s="1">
        <v>581500</v>
      </c>
      <c r="B70" s="1" t="s">
        <v>37</v>
      </c>
      <c r="C70" s="2">
        <v>957978</v>
      </c>
      <c r="D70" s="2">
        <v>196304</v>
      </c>
    </row>
    <row r="71" spans="1:4" ht="15">
      <c r="A71" s="1"/>
      <c r="B71" s="1"/>
      <c r="C71" s="1"/>
      <c r="D71" s="2"/>
    </row>
    <row r="72" spans="1:4" ht="15.75">
      <c r="A72" s="1"/>
      <c r="B72" s="1" t="s">
        <v>38</v>
      </c>
      <c r="C72" s="6">
        <f>C53+C55-C64</f>
        <v>-28314610</v>
      </c>
      <c r="D72" s="6">
        <f>D53+D55-D64</f>
        <v>-21112682</v>
      </c>
    </row>
    <row r="73" spans="1:4" ht="15">
      <c r="A73" s="1"/>
      <c r="B73" s="1"/>
      <c r="C73" s="1"/>
      <c r="D73" s="1"/>
    </row>
    <row r="74" spans="1:4" ht="15">
      <c r="A74" s="1"/>
      <c r="B74" s="1" t="s">
        <v>9</v>
      </c>
      <c r="C74" s="1"/>
      <c r="D74" s="1"/>
    </row>
    <row r="75" spans="1:4" ht="15">
      <c r="A75" s="1"/>
      <c r="B75" s="1" t="s">
        <v>10</v>
      </c>
      <c r="C75" s="1"/>
      <c r="D75" s="1"/>
    </row>
    <row r="76" spans="1:4" ht="15">
      <c r="A76" s="1"/>
      <c r="B76" s="1" t="s">
        <v>11</v>
      </c>
      <c r="C76" s="1"/>
      <c r="D76" s="1"/>
    </row>
    <row r="77" spans="1:4" ht="15">
      <c r="A77" s="1"/>
      <c r="B77" s="1" t="s">
        <v>39</v>
      </c>
      <c r="C77" s="1"/>
      <c r="D77" s="1"/>
    </row>
    <row r="78" spans="1:4" ht="15">
      <c r="A78" s="1"/>
      <c r="B78" s="1"/>
      <c r="C78" s="1"/>
      <c r="D78" s="1"/>
    </row>
    <row r="79" spans="1:4" ht="15.75">
      <c r="A79" s="1"/>
      <c r="B79" s="1" t="s">
        <v>40</v>
      </c>
      <c r="C79" s="6">
        <f>+C72</f>
        <v>-28314610</v>
      </c>
      <c r="D79" s="6">
        <f>+D72</f>
        <v>-21112682</v>
      </c>
    </row>
    <row r="80" spans="1:4" ht="15.75">
      <c r="A80" s="1"/>
      <c r="B80" s="1"/>
      <c r="C80" s="6"/>
      <c r="D80" s="6"/>
    </row>
    <row r="81" spans="1:4" ht="15.75">
      <c r="A81" s="1"/>
      <c r="B81" s="1"/>
      <c r="C81" s="6"/>
      <c r="D81" s="6"/>
    </row>
    <row r="82" spans="1:4" ht="15">
      <c r="A82" s="1"/>
      <c r="B82" s="1"/>
      <c r="C82" s="1"/>
      <c r="D82" s="1"/>
    </row>
    <row r="83" spans="1:4" ht="15">
      <c r="A83" s="1"/>
      <c r="B83" s="1"/>
      <c r="C83" s="1"/>
      <c r="D83" s="1"/>
    </row>
    <row r="84" spans="1:4" ht="15">
      <c r="A84" s="1"/>
      <c r="B84" s="1"/>
      <c r="C84" s="1"/>
      <c r="D84" s="1"/>
    </row>
    <row r="85" spans="1:4" ht="15">
      <c r="A85" s="1"/>
      <c r="B85" s="1" t="s">
        <v>71</v>
      </c>
      <c r="C85" s="1" t="s">
        <v>55</v>
      </c>
      <c r="D85" s="1"/>
    </row>
    <row r="86" spans="1:4" ht="15">
      <c r="A86" s="1"/>
      <c r="B86" s="1" t="s">
        <v>70</v>
      </c>
      <c r="C86" s="1" t="s">
        <v>56</v>
      </c>
      <c r="D86" s="1"/>
    </row>
    <row r="87" spans="1:4" ht="15">
      <c r="A87" s="1"/>
      <c r="B87" s="1"/>
      <c r="C87" s="1" t="s">
        <v>57</v>
      </c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D89" s="1"/>
    </row>
    <row r="90" ht="15">
      <c r="A90" s="1"/>
    </row>
    <row r="91" ht="15">
      <c r="A91" s="1"/>
    </row>
    <row r="92" spans="2:4" ht="15">
      <c r="B92" s="1" t="s">
        <v>58</v>
      </c>
      <c r="C92" s="1"/>
      <c r="D92" s="1"/>
    </row>
    <row r="93" spans="2:4" ht="15">
      <c r="B93" s="1" t="s">
        <v>59</v>
      </c>
      <c r="C93" s="1"/>
      <c r="D93" s="1"/>
    </row>
  </sheetData>
  <mergeCells count="4">
    <mergeCell ref="A1:D1"/>
    <mergeCell ref="A2:D2"/>
    <mergeCell ref="A4:D4"/>
    <mergeCell ref="A5:D5"/>
  </mergeCells>
  <printOptions/>
  <pageMargins left="0.13" right="0.75" top="1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cp:lastPrinted>2010-07-26T13:55:04Z</cp:lastPrinted>
  <dcterms:created xsi:type="dcterms:W3CDTF">2002-03-19T12:38:07Z</dcterms:created>
  <dcterms:modified xsi:type="dcterms:W3CDTF">2010-07-26T14:13:10Z</dcterms:modified>
  <cp:category/>
  <cp:version/>
  <cp:contentType/>
  <cp:contentStatus/>
</cp:coreProperties>
</file>