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200" windowWidth="28215" windowHeight="13395"/>
  </bookViews>
  <sheets>
    <sheet name="JUNIO" sheetId="17" r:id="rId1"/>
  </sheets>
  <definedNames>
    <definedName name="_xlnm.Print_Titles" localSheetId="0">JUNIO!$7:$9</definedName>
  </definedNames>
  <calcPr calcId="144525"/>
</workbook>
</file>

<file path=xl/calcChain.xml><?xml version="1.0" encoding="utf-8"?>
<calcChain xmlns="http://schemas.openxmlformats.org/spreadsheetml/2006/main">
  <c r="I29" i="17" l="1"/>
  <c r="H29" i="17"/>
  <c r="G29" i="17"/>
  <c r="F29" i="17"/>
  <c r="E29" i="17"/>
  <c r="D29" i="17"/>
  <c r="F13" i="17"/>
  <c r="I15" i="17" l="1"/>
  <c r="I16" i="17"/>
  <c r="I18" i="17"/>
  <c r="I19" i="17"/>
  <c r="I21" i="17"/>
  <c r="I22" i="17"/>
  <c r="I24" i="17"/>
  <c r="I25" i="17"/>
  <c r="I26" i="17"/>
  <c r="I28" i="17"/>
  <c r="I30" i="17"/>
  <c r="I31" i="17"/>
  <c r="I32" i="17"/>
  <c r="I33" i="17"/>
  <c r="I34" i="17"/>
  <c r="I35" i="17"/>
  <c r="I37" i="17"/>
  <c r="I38" i="17"/>
  <c r="I39" i="17"/>
  <c r="I40" i="17"/>
  <c r="I41" i="17"/>
  <c r="I42" i="17"/>
  <c r="I43" i="17"/>
  <c r="I44" i="17"/>
  <c r="I45" i="17"/>
  <c r="I47" i="17"/>
  <c r="I48" i="17"/>
  <c r="I49" i="17"/>
  <c r="I51" i="17"/>
  <c r="I52" i="17"/>
  <c r="I53" i="17"/>
  <c r="I54" i="17"/>
  <c r="I55" i="17"/>
  <c r="I59" i="17"/>
  <c r="I60" i="17"/>
  <c r="I61" i="17"/>
  <c r="I62" i="17"/>
  <c r="I63" i="17"/>
  <c r="I64" i="17"/>
  <c r="I65" i="17"/>
  <c r="I66" i="17"/>
  <c r="I67" i="17"/>
  <c r="I68" i="17"/>
  <c r="I69" i="17"/>
  <c r="I71" i="17"/>
  <c r="I73" i="17"/>
  <c r="I75" i="17"/>
  <c r="I79" i="17"/>
  <c r="I84" i="17"/>
  <c r="I85" i="17"/>
  <c r="I86" i="17"/>
  <c r="I90" i="17"/>
  <c r="I92" i="17"/>
  <c r="H15" i="17"/>
  <c r="H16" i="17"/>
  <c r="H18" i="17"/>
  <c r="H19" i="17"/>
  <c r="H21" i="17"/>
  <c r="H22" i="17"/>
  <c r="H24" i="17"/>
  <c r="H25" i="17"/>
  <c r="H26" i="17"/>
  <c r="H28" i="17"/>
  <c r="H30" i="17"/>
  <c r="H31" i="17"/>
  <c r="H32" i="17"/>
  <c r="H33" i="17"/>
  <c r="H34" i="17"/>
  <c r="H35" i="17"/>
  <c r="H37" i="17"/>
  <c r="H38" i="17"/>
  <c r="H39" i="17"/>
  <c r="H40" i="17"/>
  <c r="H41" i="17"/>
  <c r="H42" i="17"/>
  <c r="H43" i="17"/>
  <c r="H44" i="17"/>
  <c r="H45" i="17"/>
  <c r="H47" i="17"/>
  <c r="H48" i="17"/>
  <c r="H49" i="17"/>
  <c r="H50" i="17"/>
  <c r="H51" i="17"/>
  <c r="H52" i="17"/>
  <c r="H53" i="17"/>
  <c r="H54" i="17"/>
  <c r="H55" i="17"/>
  <c r="H59" i="17"/>
  <c r="H60" i="17"/>
  <c r="H61" i="17"/>
  <c r="H62" i="17"/>
  <c r="H63" i="17"/>
  <c r="H64" i="17"/>
  <c r="H65" i="17"/>
  <c r="H66" i="17"/>
  <c r="H67" i="17"/>
  <c r="H68" i="17"/>
  <c r="H69" i="17"/>
  <c r="H71" i="17"/>
  <c r="H73" i="17"/>
  <c r="H75" i="17"/>
  <c r="H79" i="17"/>
  <c r="H84" i="17"/>
  <c r="H85" i="17"/>
  <c r="H86" i="17"/>
  <c r="H88" i="17"/>
  <c r="H90" i="17"/>
  <c r="H92" i="17"/>
  <c r="G46" i="17"/>
  <c r="F46" i="17"/>
  <c r="E46" i="17"/>
  <c r="D46" i="17"/>
  <c r="G36" i="17"/>
  <c r="F36" i="17"/>
  <c r="E36" i="17"/>
  <c r="D36" i="17"/>
  <c r="G27" i="17"/>
  <c r="F27" i="17"/>
  <c r="E27" i="17"/>
  <c r="D27" i="17"/>
  <c r="G23" i="17"/>
  <c r="F23" i="17"/>
  <c r="E23" i="17"/>
  <c r="D23" i="17"/>
  <c r="G20" i="17"/>
  <c r="F20" i="17"/>
  <c r="E20" i="17"/>
  <c r="D20" i="17"/>
  <c r="G17" i="17"/>
  <c r="F17" i="17"/>
  <c r="E17" i="17"/>
  <c r="D17" i="17"/>
  <c r="G14" i="17"/>
  <c r="F14" i="17"/>
  <c r="E14" i="17"/>
  <c r="D14" i="17"/>
  <c r="C83" i="17"/>
  <c r="G91" i="17"/>
  <c r="F91" i="17"/>
  <c r="E91" i="17"/>
  <c r="D91" i="17"/>
  <c r="C91" i="17"/>
  <c r="G89" i="17"/>
  <c r="F89" i="17"/>
  <c r="E89" i="17"/>
  <c r="D89" i="17"/>
  <c r="C89" i="17"/>
  <c r="G83" i="17"/>
  <c r="F83" i="17"/>
  <c r="E83" i="17"/>
  <c r="D83" i="17"/>
  <c r="G87" i="17"/>
  <c r="F87" i="17"/>
  <c r="E87" i="17"/>
  <c r="D87" i="17"/>
  <c r="C87" i="17"/>
  <c r="G78" i="17"/>
  <c r="G77" i="17" s="1"/>
  <c r="F78" i="17"/>
  <c r="F77" i="17" s="1"/>
  <c r="E78" i="17"/>
  <c r="E77" i="17" s="1"/>
  <c r="D78" i="17"/>
  <c r="D77" i="17" s="1"/>
  <c r="C78" i="17"/>
  <c r="C77" i="17" s="1"/>
  <c r="G58" i="17"/>
  <c r="F58" i="17"/>
  <c r="E58" i="17"/>
  <c r="D58" i="17"/>
  <c r="G70" i="17"/>
  <c r="F70" i="17"/>
  <c r="E70" i="17"/>
  <c r="D70" i="17"/>
  <c r="G72" i="17"/>
  <c r="F72" i="17"/>
  <c r="E72" i="17"/>
  <c r="D72" i="17"/>
  <c r="G74" i="17"/>
  <c r="F74" i="17"/>
  <c r="E74" i="17"/>
  <c r="D74" i="17"/>
  <c r="C74" i="17"/>
  <c r="C72" i="17"/>
  <c r="C70" i="17"/>
  <c r="C58" i="17"/>
  <c r="C54" i="17"/>
  <c r="C51" i="17"/>
  <c r="C46" i="17"/>
  <c r="C36" i="17"/>
  <c r="C29" i="17"/>
  <c r="C27" i="17"/>
  <c r="C23" i="17"/>
  <c r="C20" i="17"/>
  <c r="C17" i="17"/>
  <c r="C14" i="17"/>
  <c r="H36" i="17" l="1"/>
  <c r="I89" i="17"/>
  <c r="H91" i="17"/>
  <c r="H77" i="17"/>
  <c r="I17" i="17"/>
  <c r="I74" i="17"/>
  <c r="H72" i="17"/>
  <c r="I70" i="17"/>
  <c r="I58" i="17"/>
  <c r="I83" i="17"/>
  <c r="D13" i="17"/>
  <c r="D12" i="17" s="1"/>
  <c r="D10" i="17" s="1"/>
  <c r="H27" i="17"/>
  <c r="I36" i="17"/>
  <c r="I46" i="17"/>
  <c r="H87" i="17"/>
  <c r="I14" i="17"/>
  <c r="I20" i="17"/>
  <c r="H23" i="17"/>
  <c r="H89" i="17"/>
  <c r="H46" i="17"/>
  <c r="H14" i="17"/>
  <c r="I77" i="17"/>
  <c r="I72" i="17"/>
  <c r="I27" i="17"/>
  <c r="I23" i="17"/>
  <c r="H74" i="17"/>
  <c r="H70" i="17"/>
  <c r="H58" i="17"/>
  <c r="H17" i="17"/>
  <c r="I91" i="17"/>
  <c r="H83" i="17"/>
  <c r="H78" i="17"/>
  <c r="H20" i="17"/>
  <c r="I78" i="17"/>
  <c r="G13" i="17"/>
  <c r="I13" i="17" s="1"/>
  <c r="D57" i="17"/>
  <c r="F82" i="17"/>
  <c r="F81" i="17" s="1"/>
  <c r="G82" i="17"/>
  <c r="C13" i="17"/>
  <c r="E57" i="17"/>
  <c r="C57" i="17"/>
  <c r="F57" i="17"/>
  <c r="E82" i="17"/>
  <c r="E81" i="17" s="1"/>
  <c r="G57" i="17"/>
  <c r="D82" i="17"/>
  <c r="D81" i="17" s="1"/>
  <c r="C82" i="17"/>
  <c r="C81" i="17" s="1"/>
  <c r="E13" i="17"/>
  <c r="I57" i="17" l="1"/>
  <c r="H57" i="17"/>
  <c r="H13" i="17"/>
  <c r="G81" i="17"/>
  <c r="H82" i="17"/>
  <c r="I82" i="17"/>
  <c r="G12" i="17"/>
  <c r="E12" i="17"/>
  <c r="E10" i="17" s="1"/>
  <c r="C12" i="17"/>
  <c r="C10" i="17" s="1"/>
  <c r="F12" i="17"/>
  <c r="F10" i="17" s="1"/>
  <c r="I81" i="17" l="1"/>
  <c r="H81" i="17"/>
  <c r="G10" i="17"/>
  <c r="I12" i="17"/>
  <c r="H12" i="17"/>
  <c r="I10" i="17" l="1"/>
  <c r="H10" i="17"/>
</calcChain>
</file>

<file path=xl/sharedStrings.xml><?xml version="1.0" encoding="utf-8"?>
<sst xmlns="http://schemas.openxmlformats.org/spreadsheetml/2006/main" count="180" uniqueCount="180">
  <si>
    <t>1</t>
  </si>
  <si>
    <t>PRESUPUESTO DE INGRESOS</t>
  </si>
  <si>
    <t>13</t>
  </si>
  <si>
    <t>INGRESOS PROPIOS</t>
  </si>
  <si>
    <t>131</t>
  </si>
  <si>
    <t>INGRESOS CORRIENTES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</si>
  <si>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</si>
  <si>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</si>
  <si>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</si>
  <si>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</si>
  <si>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</si>
  <si>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</si>
  <si>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</si>
  <si>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</si>
  <si>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</si>
  <si>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</si>
  <si>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</si>
  <si>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</si>
  <si>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</si>
  <si>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</si>
  <si>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</si>
  <si>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Programas Propios</t>
  </si>
  <si>
    <t>1310302</t>
  </si>
  <si>
    <t>Programas SUE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</si>
  <si>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</si>
  <si>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</si>
  <si>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</si>
  <si>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</si>
  <si>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</si>
  <si>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</si>
  <si>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</si>
  <si>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</si>
  <si>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13105</t>
  </si>
  <si>
    <t>OTROS SERVICIOS EDUCATIVOS</t>
  </si>
  <si>
    <t>1310501</t>
  </si>
  <si>
    <t>Servicios educativos y complementarios</t>
  </si>
  <si>
    <t>13108</t>
  </si>
  <si>
    <t>SERVICIOS TÉCNOLOGICOS</t>
  </si>
  <si>
    <t>1310801</t>
  </si>
  <si>
    <t>I.I.B.T.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</si>
  <si>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</si>
  <si>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</si>
  <si>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</si>
  <si>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</si>
  <si>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</si>
  <si>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</si>
  <si>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</si>
  <si>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</si>
  <si>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1310806</t>
  </si>
  <si>
    <t>Laboratorio de productos naturales</t>
  </si>
  <si>
    <t>1310807</t>
  </si>
  <si>
    <t>Laboratorio de propagación de plantas (Vivero)</t>
  </si>
  <si>
    <t>1310808</t>
  </si>
  <si>
    <t>Laboratorio de toxicología ambiental</t>
  </si>
  <si>
    <t>1310809</t>
  </si>
  <si>
    <t>Otros laboratorios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</si>
  <si>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</si>
  <si>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</si>
  <si>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</si>
  <si>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</si>
  <si>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</si>
  <si>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</si>
  <si>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</si>
  <si>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</si>
  <si>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13110</t>
  </si>
  <si>
    <t>OTROS INGRESOS CORRIENTES</t>
  </si>
  <si>
    <t>13111</t>
  </si>
  <si>
    <t>INGRESOS TRIBUTARIOS</t>
  </si>
  <si>
    <t>132</t>
  </si>
  <si>
    <t>RECURSOS DE CAPITAL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</si>
  <si>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</si>
  <si>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</si>
  <si>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</si>
  <si>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</si>
  <si>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</si>
  <si>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</si>
  <si>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</si>
  <si>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</si>
  <si>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13204</t>
  </si>
  <si>
    <t>RECUPERACION DE I.V.A</t>
  </si>
  <si>
    <t>133</t>
  </si>
  <si>
    <t>FONDOS ESPECIALES</t>
  </si>
  <si>
    <t>13301</t>
  </si>
  <si>
    <t>UNIDAD ADMINISTRATIVA ESPECIAL DE SALUD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</si>
  <si>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</si>
  <si>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</si>
  <si>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</si>
  <si>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</si>
  <si>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</si>
  <si>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</si>
  <si>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</si>
  <si>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</si>
  <si>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1410103</t>
  </si>
  <si>
    <t>Inversión</t>
  </si>
  <si>
    <t>1410104</t>
  </si>
  <si>
    <t>Concurrencia pasivo pensional</t>
  </si>
  <si>
    <t>14104</t>
  </si>
  <si>
    <t>RECURSOS CREE LEY 1607 DE 2012</t>
  </si>
  <si>
    <t>1410401</t>
  </si>
  <si>
    <t>Aportes recursos CREE</t>
  </si>
  <si>
    <t>MODIFICACIONES</t>
  </si>
  <si>
    <t>UNIVERSIDAD DE CÓRDOBA</t>
  </si>
  <si>
    <t>OFICINA DE ASUNTOS FINANCIEROS</t>
  </si>
  <si>
    <t>SECCIÓN DE PRESUPUESTO</t>
  </si>
  <si>
    <t>NIT 891080031-3</t>
  </si>
  <si>
    <t>CODIGO PPTALES</t>
  </si>
  <si>
    <t>CONCEPTOS PRESUPUESTALES</t>
  </si>
  <si>
    <t>PRESUPUESTO APROPIADO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</si>
  <si>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</si>
  <si>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</si>
  <si>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</si>
  <si>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</si>
  <si>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</si>
  <si>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</si>
  <si>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8=(6/5)*100</t>
  </si>
  <si>
    <t xml:space="preserve">Esta información se publica atendiendo a la Ley 1712 de 2014, "Por medio de la cual se Crea la ley de Transparencia y del derecho de acceso </t>
  </si>
  <si>
    <t xml:space="preserve"> INFORME DE EJECUCIÓN PRESUPUESTAL DE INGRESOS ACUMULADO</t>
  </si>
  <si>
    <t>RECURSOS PROPIOS</t>
  </si>
  <si>
    <t>1311001</t>
  </si>
  <si>
    <t>Arrendamiento de espacios físicos</t>
  </si>
  <si>
    <t>1311101</t>
  </si>
  <si>
    <t>Estampilla prodesarrollo Unicor Ley 382 de 1997</t>
  </si>
  <si>
    <t>1320401</t>
  </si>
  <si>
    <t>Devolución del I.V.A.</t>
  </si>
  <si>
    <t>1330101</t>
  </si>
  <si>
    <t>Aportes seguridad social en salud</t>
  </si>
  <si>
    <t>13201</t>
  </si>
  <si>
    <t>RECURSOS DEL BALANCE</t>
  </si>
  <si>
    <t>14103</t>
  </si>
  <si>
    <t>RECURSOS ESTAMPILLA UNIVERSIDAD NACIONAL Y OTRAS, LEY 1697 DE 2013</t>
  </si>
  <si>
    <t>1410301</t>
  </si>
  <si>
    <t>Aportes estampilla Universidad Nacional y otras</t>
  </si>
  <si>
    <t>14109</t>
  </si>
  <si>
    <t>AJUSTES DE APORTES DE LA NACION</t>
  </si>
  <si>
    <t>1410901</t>
  </si>
  <si>
    <t>AJUSTESIPC RES. 23574 DE 21 DIC 2016</t>
  </si>
  <si>
    <t>1320101</t>
  </si>
  <si>
    <t>RECURSOS NACION - INVESTIGACION Y EXTENSION</t>
  </si>
  <si>
    <t>1320103</t>
  </si>
  <si>
    <t>RECURSOS NACION - PASIVO PENSIONAL</t>
  </si>
  <si>
    <t>1320104</t>
  </si>
  <si>
    <t>RECURSOS NACION - INVERSION</t>
  </si>
  <si>
    <t>1320105</t>
  </si>
  <si>
    <t>RECURSOS NACION - CREE-INVERSION VIGENCIA 2015</t>
  </si>
  <si>
    <t>1320107</t>
  </si>
  <si>
    <t>RECURSOS PROPIOS - CONSULTORIAS Y CONVENIOS</t>
  </si>
  <si>
    <t>1320108</t>
  </si>
  <si>
    <t>RECURSOS DE ESTAMPILLAS INVESTIGACION</t>
  </si>
  <si>
    <t>1320109</t>
  </si>
  <si>
    <t>RECURSOS DE ESTAMPILLAS - PASIVO PENSIONAL</t>
  </si>
  <si>
    <t>1320110</t>
  </si>
  <si>
    <t>RECURSOS DE ESTAMPILLAS - INVERSION</t>
  </si>
  <si>
    <t>1320112</t>
  </si>
  <si>
    <t>RECURSOS NACION - FUNCIONAMIENTO</t>
  </si>
  <si>
    <t>1320113</t>
  </si>
  <si>
    <t>RECURSOS NACION - ESTAMPILLA NACIONAL</t>
  </si>
  <si>
    <t>13107</t>
  </si>
  <si>
    <t>CONVENIOS Y CONTRATOS DE EXTENSIÓN</t>
  </si>
  <si>
    <t>1310723</t>
  </si>
  <si>
    <t>CONTRATO N°0021-2017 URRA S.A - UNICOR</t>
  </si>
  <si>
    <t>1310724</t>
  </si>
  <si>
    <t>CONTRATO N°0026-2017 URRA S.A - UNICOR</t>
  </si>
  <si>
    <t>1310725</t>
  </si>
  <si>
    <t>CONTRATO N°0022-2017 URRA S.A - UNICOR</t>
  </si>
  <si>
    <t>1310904</t>
  </si>
  <si>
    <t>Tienda universitaria</t>
  </si>
  <si>
    <t>1320114</t>
  </si>
  <si>
    <t>1310726</t>
  </si>
  <si>
    <t>CONVENIO N°17-16-075-027 CE ALEXANDER VON - UNICOR</t>
  </si>
  <si>
    <t>1310727</t>
  </si>
  <si>
    <t>CONVENIO CORPOMOJANA N°3 - UNICOR</t>
  </si>
  <si>
    <t>1311003</t>
  </si>
  <si>
    <t>ADMINISTRACION DE CONVENIOS</t>
  </si>
  <si>
    <t>a la Información Publica Nacional y se dictan otras disposiciones".</t>
  </si>
  <si>
    <t>7=(6-5)</t>
  </si>
  <si>
    <t xml:space="preserve"> Jefe de Presupuesto ( E )</t>
  </si>
  <si>
    <t>1310728</t>
  </si>
  <si>
    <t>CONTRATO N° 0037 DE 2017 URRA.SA. - UNICOR</t>
  </si>
  <si>
    <t>SILVIA BALLESTAS GARCIA</t>
  </si>
  <si>
    <t>01 DE 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</si>
</sst>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 val="double"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1">
    <xf numFmtId="0" fontId="0" fillId="0" borderId="0" xfId="0"/>
    <xf numFmtId="0" fontId="4" fillId="0" borderId="2" xfId="2" applyFont="1" applyFill="1" applyBorder="1"/>
    <xf numFmtId="43" fontId="5" fillId="0" borderId="4" xfId="1" applyNumberFormat="1" applyFont="1" applyFill="1" applyBorder="1"/>
    <xf numFmtId="0" fontId="4" fillId="0" borderId="5" xfId="2" applyFont="1" applyFill="1" applyBorder="1"/>
    <xf numFmtId="43" fontId="5" fillId="0" borderId="6" xfId="1" applyNumberFormat="1" applyFont="1" applyFill="1" applyBorder="1"/>
    <xf numFmtId="37" fontId="5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vertical="top"/>
    </xf>
    <xf numFmtId="39" fontId="5" fillId="0" borderId="6" xfId="1" applyNumberFormat="1" applyFont="1" applyFill="1" applyBorder="1" applyAlignment="1">
      <alignment vertical="top"/>
    </xf>
    <xf numFmtId="0" fontId="6" fillId="0" borderId="0" xfId="0" applyFont="1" applyFill="1"/>
    <xf numFmtId="0" fontId="7" fillId="0" borderId="0" xfId="0" applyFont="1" applyFill="1"/>
    <xf numFmtId="0" fontId="8" fillId="0" borderId="1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164" fontId="5" fillId="0" borderId="16" xfId="1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164" fontId="5" fillId="0" borderId="3" xfId="1" applyNumberFormat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164" fontId="7" fillId="0" borderId="3" xfId="1" applyNumberFormat="1" applyFont="1" applyFill="1" applyBorder="1" applyAlignment="1">
      <alignment vertical="top"/>
    </xf>
    <xf numFmtId="43" fontId="5" fillId="0" borderId="6" xfId="1" applyFont="1" applyFill="1" applyBorder="1" applyAlignment="1">
      <alignment vertical="top"/>
    </xf>
    <xf numFmtId="37" fontId="7" fillId="0" borderId="0" xfId="1" applyNumberFormat="1" applyFont="1" applyFill="1" applyBorder="1" applyAlignment="1">
      <alignment vertical="top"/>
    </xf>
    <xf numFmtId="0" fontId="0" fillId="0" borderId="5" xfId="0" applyFont="1" applyBorder="1"/>
    <xf numFmtId="0" fontId="12" fillId="0" borderId="5" xfId="0" applyFont="1" applyFill="1" applyBorder="1"/>
    <xf numFmtId="0" fontId="9" fillId="0" borderId="0" xfId="0" applyFont="1" applyFill="1"/>
    <xf numFmtId="0" fontId="5" fillId="0" borderId="0" xfId="0" applyFont="1" applyFill="1"/>
    <xf numFmtId="164" fontId="7" fillId="0" borderId="0" xfId="1" applyNumberFormat="1" applyFont="1" applyFill="1" applyAlignment="1">
      <alignment vertical="top"/>
    </xf>
    <xf numFmtId="164" fontId="4" fillId="0" borderId="0" xfId="1" applyNumberFormat="1" applyFont="1" applyFill="1" applyAlignment="1">
      <alignment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43" fontId="8" fillId="0" borderId="13" xfId="1" applyNumberFormat="1" applyFont="1" applyBorder="1" applyAlignment="1">
      <alignment horizontal="center"/>
    </xf>
    <xf numFmtId="43" fontId="8" fillId="0" borderId="14" xfId="1" applyNumberFormat="1" applyFont="1" applyBorder="1" applyAlignment="1">
      <alignment horizontal="center"/>
    </xf>
    <xf numFmtId="0" fontId="4" fillId="0" borderId="15" xfId="2" applyFont="1" applyFill="1" applyBorder="1"/>
    <xf numFmtId="0" fontId="10" fillId="0" borderId="16" xfId="2" applyFont="1" applyFill="1" applyBorder="1" applyAlignment="1"/>
    <xf numFmtId="0" fontId="11" fillId="0" borderId="16" xfId="2" applyFont="1" applyFill="1" applyBorder="1" applyAlignment="1"/>
    <xf numFmtId="164" fontId="11" fillId="0" borderId="16" xfId="1" applyNumberFormat="1" applyFont="1" applyFill="1" applyBorder="1" applyAlignment="1"/>
    <xf numFmtId="43" fontId="5" fillId="0" borderId="17" xfId="1" applyNumberFormat="1" applyFont="1" applyFill="1" applyBorder="1"/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164" fontId="6" fillId="0" borderId="3" xfId="1" applyNumberFormat="1" applyFont="1" applyFill="1" applyBorder="1" applyAlignment="1">
      <alignment vertical="top"/>
    </xf>
    <xf numFmtId="43" fontId="6" fillId="0" borderId="4" xfId="1" applyFont="1" applyFill="1" applyBorder="1" applyAlignment="1">
      <alignment vertical="top"/>
    </xf>
    <xf numFmtId="43" fontId="6" fillId="0" borderId="6" xfId="1" applyFont="1" applyFill="1" applyBorder="1" applyAlignment="1">
      <alignment vertical="top"/>
    </xf>
    <xf numFmtId="43" fontId="7" fillId="0" borderId="6" xfId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37" fontId="5" fillId="0" borderId="16" xfId="1" applyNumberFormat="1" applyFont="1" applyFill="1" applyBorder="1" applyAlignment="1">
      <alignment vertical="top"/>
    </xf>
    <xf numFmtId="39" fontId="5" fillId="0" borderId="17" xfId="1" applyNumberFormat="1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37" fontId="7" fillId="0" borderId="3" xfId="1" applyNumberFormat="1" applyFont="1" applyFill="1" applyBorder="1" applyAlignment="1">
      <alignment vertical="top"/>
    </xf>
    <xf numFmtId="43" fontId="7" fillId="0" borderId="4" xfId="1" applyFont="1" applyFill="1" applyBorder="1" applyAlignment="1">
      <alignment vertical="top"/>
    </xf>
    <xf numFmtId="37" fontId="6" fillId="0" borderId="0" xfId="1" applyNumberFormat="1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37" fontId="5" fillId="0" borderId="3" xfId="1" applyNumberFormat="1" applyFont="1" applyFill="1" applyBorder="1" applyAlignment="1">
      <alignment vertical="top"/>
    </xf>
    <xf numFmtId="39" fontId="5" fillId="0" borderId="4" xfId="1" applyNumberFormat="1" applyFont="1" applyFill="1" applyBorder="1" applyAlignment="1">
      <alignment vertical="top"/>
    </xf>
    <xf numFmtId="39" fontId="7" fillId="0" borderId="6" xfId="1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vertical="top"/>
    </xf>
    <xf numFmtId="0" fontId="5" fillId="0" borderId="0" xfId="0" applyFont="1" applyFill="1" applyBorder="1"/>
    <xf numFmtId="0" fontId="5" fillId="0" borderId="6" xfId="0" applyFont="1" applyFill="1" applyBorder="1"/>
    <xf numFmtId="0" fontId="5" fillId="0" borderId="5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37" fontId="7" fillId="0" borderId="6" xfId="1" applyNumberFormat="1" applyFont="1" applyFill="1" applyBorder="1" applyAlignment="1">
      <alignment vertical="top"/>
    </xf>
    <xf numFmtId="43" fontId="4" fillId="0" borderId="3" xfId="1" applyNumberFormat="1" applyFont="1" applyFill="1" applyBorder="1" applyAlignment="1">
      <alignment horizontal="center"/>
    </xf>
    <xf numFmtId="43" fontId="4" fillId="0" borderId="0" xfId="1" applyNumberFormat="1" applyFont="1" applyFill="1" applyBorder="1" applyAlignment="1">
      <alignment horizontal="center"/>
    </xf>
    <xf numFmtId="43" fontId="8" fillId="0" borderId="9" xfId="1" applyNumberFormat="1" applyFont="1" applyBorder="1" applyAlignment="1">
      <alignment horizontal="center" wrapText="1"/>
    </xf>
    <xf numFmtId="164" fontId="8" fillId="0" borderId="8" xfId="1" applyNumberFormat="1" applyFont="1" applyBorder="1" applyAlignment="1">
      <alignment horizontal="center" wrapText="1"/>
    </xf>
    <xf numFmtId="43" fontId="8" fillId="0" borderId="8" xfId="1" applyNumberFormat="1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1" fillId="0" borderId="3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43" fontId="4" fillId="0" borderId="16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8" fillId="0" borderId="1" xfId="1" applyNumberFormat="1" applyFont="1" applyBorder="1" applyAlignment="1">
      <alignment horizontal="center" wrapText="1"/>
    </xf>
    <xf numFmtId="43" fontId="8" fillId="0" borderId="11" xfId="1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164" fontId="8" fillId="0" borderId="1" xfId="1" applyNumberFormat="1" applyFont="1" applyBorder="1" applyAlignment="1">
      <alignment horizontal="center" wrapText="1"/>
    </xf>
  </cellXfs>
  <cellStyles count="3">
    <cellStyle name="Buena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509788</xdr:colOff>
      <xdr:row>0</xdr:row>
      <xdr:rowOff>18475</xdr:rowOff>
    </xdr:from>
    <xdr:to>
      <xdr:col>1</xdr:col>
      <xdr:colOff>660796</xdr:colOff>
      <xdr:row>5</xdr:row>
      <xdr:rowOff>37525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788" y="18475"/>
          <a:ext cx="747997" cy="1025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676275</xdr:colOff>
      <xdr:row>0</xdr:row>
      <xdr:rowOff>57150</xdr:rowOff>
    </xdr:from>
    <xdr:to>
      <xdr:col>8</xdr:col>
      <xdr:colOff>104775</xdr:colOff>
      <xdr:row>5</xdr:row>
      <xdr:rowOff>123826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6429375" y="57150"/>
          <a:ext cx="1152525" cy="10668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es-CO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6</xdr:col>
      <xdr:colOff>304800</xdr:colOff>
      <xdr:row>1</xdr:row>
      <xdr:rowOff>104775</xdr:rowOff>
    </xdr:from>
    <xdr:to>
      <xdr:col>8</xdr:col>
      <xdr:colOff>333375</xdr:colOff>
      <xdr:row>4</xdr:row>
      <xdr:rowOff>66675</xdr:rowOff>
    </xdr:to>
    <xdr:pic>
      <xdr:nvPicPr>
        <xdr:cNvPr id="4" name="3 Imagen" descr="Logo Sol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304800"/>
          <a:ext cx="17526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zoomScale="142" zoomScaleNormal="142" workbookViewId="0">
      <selection activeCell="J31" sqref="J31"/>
    </sheetView>
  </sheetViews>
  <sheetFormatPr baseColWidth="10" defaultRowHeight="15" x14ac:dyDescent="0.25"/>
  <cols>
    <col min="1" max="1" width="9" customWidth="1"/>
    <col min="2" max="2" width="28.140625" customWidth="1"/>
    <col min="3" max="3" width="13.140625" customWidth="1"/>
    <col min="4" max="5" width="11.28515625" customWidth="1"/>
    <col min="6" max="6" width="14.28515625" customWidth="1"/>
    <col min="7" max="7" width="12.7109375" customWidth="1"/>
    <col min="8" max="8" width="12.85546875" customWidth="1"/>
    <col min="9" max="9" width="9" customWidth="1"/>
  </cols>
  <sheetData>
    <row r="1" spans="1:9" ht="15.75" x14ac:dyDescent="0.25">
      <c r="A1" s="1"/>
      <c r="B1" s="81" t="s">
        <v>101</v>
      </c>
      <c r="C1" s="81"/>
      <c r="D1" s="81"/>
      <c r="E1" s="81"/>
      <c r="F1" s="81"/>
      <c r="G1" s="81"/>
      <c r="H1" s="73"/>
      <c r="I1" s="2"/>
    </row>
    <row r="2" spans="1:9" ht="15.75" x14ac:dyDescent="0.25">
      <c r="A2" s="3"/>
      <c r="B2" s="82" t="s">
        <v>102</v>
      </c>
      <c r="C2" s="82"/>
      <c r="D2" s="82"/>
      <c r="E2" s="82"/>
      <c r="F2" s="82"/>
      <c r="G2" s="82"/>
      <c r="H2" s="74"/>
      <c r="I2" s="4"/>
    </row>
    <row r="3" spans="1:9" ht="15.75" x14ac:dyDescent="0.25">
      <c r="A3" s="3"/>
      <c r="B3" s="82" t="s">
        <v>103</v>
      </c>
      <c r="C3" s="82"/>
      <c r="D3" s="82"/>
      <c r="E3" s="82"/>
      <c r="F3" s="82"/>
      <c r="G3" s="82"/>
      <c r="H3" s="74"/>
      <c r="I3" s="4"/>
    </row>
    <row r="4" spans="1:9" ht="15.75" x14ac:dyDescent="0.25">
      <c r="A4" s="3"/>
      <c r="B4" s="82" t="s">
        <v>116</v>
      </c>
      <c r="C4" s="82"/>
      <c r="D4" s="82"/>
      <c r="E4" s="82"/>
      <c r="F4" s="82"/>
      <c r="G4" s="82"/>
      <c r="H4" s="74"/>
      <c r="I4" s="4"/>
    </row>
    <row r="5" spans="1:9" ht="15.75" x14ac:dyDescent="0.25">
      <c r="A5" s="3"/>
      <c r="B5" s="82" t="s">
        <v>179</v>
      </c>
      <c r="C5" s="82"/>
      <c r="D5" s="82"/>
      <c r="E5" s="82"/>
      <c r="F5" s="82"/>
      <c r="G5" s="82"/>
      <c r="H5" s="74"/>
      <c r="I5" s="4"/>
    </row>
    <row r="6" spans="1:9" ht="16.5" thickBot="1" x14ac:dyDescent="0.3">
      <c r="A6" s="40"/>
      <c r="B6" s="41" t="s">
        <v>104</v>
      </c>
      <c r="C6" s="42"/>
      <c r="D6" s="42"/>
      <c r="E6" s="42"/>
      <c r="F6" s="42"/>
      <c r="G6" s="43"/>
      <c r="H6" s="83"/>
      <c r="I6" s="44"/>
    </row>
    <row r="7" spans="1:9" ht="15.75" customHeight="1" x14ac:dyDescent="0.25">
      <c r="A7" s="80" t="s">
        <v>105</v>
      </c>
      <c r="B7" s="79" t="s">
        <v>106</v>
      </c>
      <c r="C7" s="79" t="s">
        <v>107</v>
      </c>
      <c r="D7" s="79" t="s">
        <v>100</v>
      </c>
      <c r="E7" s="79"/>
      <c r="F7" s="79" t="s">
        <v>108</v>
      </c>
      <c r="G7" s="76" t="s">
        <v>109</v>
      </c>
      <c r="H7" s="77" t="s">
        <v>110</v>
      </c>
      <c r="I7" s="75" t="s">
        <v>111</v>
      </c>
    </row>
    <row r="8" spans="1:9" ht="21.75" customHeight="1" x14ac:dyDescent="0.25">
      <c r="A8" s="84"/>
      <c r="B8" s="85"/>
      <c r="C8" s="85"/>
      <c r="D8" s="10" t="s">
        <v>112</v>
      </c>
      <c r="E8" s="10" t="s">
        <v>113</v>
      </c>
      <c r="F8" s="85"/>
      <c r="G8" s="90"/>
      <c r="H8" s="86"/>
      <c r="I8" s="87"/>
    </row>
    <row r="9" spans="1:9" ht="15.75" thickBot="1" x14ac:dyDescent="0.3">
      <c r="A9" s="35">
        <v>1</v>
      </c>
      <c r="B9" s="36">
        <v>2</v>
      </c>
      <c r="C9" s="37">
        <v>3</v>
      </c>
      <c r="D9" s="88">
        <v>4</v>
      </c>
      <c r="E9" s="88"/>
      <c r="F9" s="37">
        <v>5</v>
      </c>
      <c r="G9" s="37">
        <v>6</v>
      </c>
      <c r="H9" s="38" t="s">
        <v>174</v>
      </c>
      <c r="I9" s="39" t="s">
        <v>114</v>
      </c>
    </row>
    <row r="10" spans="1:9" s="8" customFormat="1" ht="11.25" x14ac:dyDescent="0.2">
      <c r="A10" s="45" t="s">
        <v>0</v>
      </c>
      <c r="B10" s="46" t="s">
        <v>1</v>
      </c>
      <c r="C10" s="47">
        <f>C12+C81</f>
        <v>156690507689</v>
      </c>
      <c r="D10" s="47">
        <f>D12+D81</f>
        <v>38189796219</v>
      </c>
      <c r="E10" s="47">
        <f>E12+E81</f>
        <v>1000000</v>
      </c>
      <c r="F10" s="47">
        <f>F12+F81</f>
        <v>194879303907</v>
      </c>
      <c r="G10" s="47">
        <f>G12+G81</f>
        <v>82093794552.009995</v>
      </c>
      <c r="H10" s="47">
        <f>G10-F10</f>
        <v>-112785509354.99001</v>
      </c>
      <c r="I10" s="48">
        <f>G10/F10*100</f>
        <v>42.125455554370546</v>
      </c>
    </row>
    <row r="11" spans="1:9" s="32" customFormat="1" ht="11.25" x14ac:dyDescent="0.2">
      <c r="A11" s="18"/>
      <c r="B11" s="11"/>
      <c r="C11" s="6"/>
      <c r="D11" s="6"/>
      <c r="E11" s="6"/>
      <c r="F11" s="6"/>
      <c r="G11" s="6"/>
      <c r="H11" s="6"/>
      <c r="I11" s="27"/>
    </row>
    <row r="12" spans="1:9" s="8" customFormat="1" ht="11.25" x14ac:dyDescent="0.2">
      <c r="A12" s="14" t="s">
        <v>2</v>
      </c>
      <c r="B12" s="15" t="s">
        <v>3</v>
      </c>
      <c r="C12" s="23">
        <f>C13+C57+C77</f>
        <v>35819178843</v>
      </c>
      <c r="D12" s="23">
        <f>D13+D57+D77</f>
        <v>37576250561</v>
      </c>
      <c r="E12" s="23">
        <f>E13+E57+E77</f>
        <v>1000000</v>
      </c>
      <c r="F12" s="23">
        <f>F13+F57+F77</f>
        <v>73394429403</v>
      </c>
      <c r="G12" s="23">
        <f>G13+G57+G77</f>
        <v>14504649747.01</v>
      </c>
      <c r="H12" s="23">
        <f t="shared" ref="H12:H77" si="0">G12-F12</f>
        <v>-58889779655.989998</v>
      </c>
      <c r="I12" s="49">
        <f t="shared" ref="I12:I77" si="1">G12/F12*100</f>
        <v>19.762603054472581</v>
      </c>
    </row>
    <row r="13" spans="1:9" s="8" customFormat="1" ht="11.25" x14ac:dyDescent="0.2">
      <c r="A13" s="14" t="s">
        <v>4</v>
      </c>
      <c r="B13" s="15" t="s">
        <v>5</v>
      </c>
      <c r="C13" s="23">
        <f>C14+C17+C20+C23+C27+C29+C36+C46+C51+C54</f>
        <v>28799178843</v>
      </c>
      <c r="D13" s="23">
        <f t="shared" ref="D13:G13" si="2">D14+D17+D20+D23+D27+D29+D36+D46+D51+D54</f>
        <v>2884158609</v>
      </c>
      <c r="E13" s="23">
        <f t="shared" si="2"/>
        <v>1000000</v>
      </c>
      <c r="F13" s="23">
        <f>F14+F17+F20+F23+F27+F29+F36+F46+F51+F54</f>
        <v>31682337452</v>
      </c>
      <c r="G13" s="23">
        <f t="shared" si="2"/>
        <v>9244199459.0100002</v>
      </c>
      <c r="H13" s="23">
        <f t="shared" si="0"/>
        <v>-22438137992.989998</v>
      </c>
      <c r="I13" s="49">
        <f>G13/F13*100</f>
        <v>29.177769705329759</v>
      </c>
    </row>
    <row r="14" spans="1:9" s="9" customFormat="1" ht="11.25" x14ac:dyDescent="0.2">
      <c r="A14" s="16" t="s">
        <v>6</v>
      </c>
      <c r="B14" s="17" t="s">
        <v>7</v>
      </c>
      <c r="C14" s="24">
        <f>C15+C16</f>
        <v>861574098</v>
      </c>
      <c r="D14" s="28">
        <f t="shared" ref="D14:G14" si="3">D15+D16</f>
        <v>0</v>
      </c>
      <c r="E14" s="28">
        <f t="shared" si="3"/>
        <v>0</v>
      </c>
      <c r="F14" s="24">
        <f t="shared" si="3"/>
        <v>861574098</v>
      </c>
      <c r="G14" s="24">
        <f t="shared" si="3"/>
        <v>570673274</v>
      </c>
      <c r="H14" s="24">
        <f t="shared" si="0"/>
        <v>-290900824</v>
      </c>
      <c r="I14" s="50">
        <f t="shared" si="1"/>
        <v>66.236122386306931</v>
      </c>
    </row>
    <row r="15" spans="1:9" s="32" customFormat="1" ht="11.25" x14ac:dyDescent="0.2">
      <c r="A15" s="18" t="s">
        <v>8</v>
      </c>
      <c r="B15" s="11" t="s">
        <v>9</v>
      </c>
      <c r="C15" s="6">
        <v>811574098</v>
      </c>
      <c r="D15" s="5">
        <v>0</v>
      </c>
      <c r="E15" s="5">
        <v>0</v>
      </c>
      <c r="F15" s="6">
        <v>811574098</v>
      </c>
      <c r="G15" s="6">
        <v>570673274</v>
      </c>
      <c r="H15" s="6">
        <f t="shared" si="0"/>
        <v>-240900824</v>
      </c>
      <c r="I15" s="27">
        <f t="shared" si="1"/>
        <v>70.3168417284801</v>
      </c>
    </row>
    <row r="16" spans="1:9" s="32" customFormat="1" ht="11.25" x14ac:dyDescent="0.2">
      <c r="A16" s="18" t="s">
        <v>10</v>
      </c>
      <c r="B16" s="11" t="s">
        <v>11</v>
      </c>
      <c r="C16" s="6">
        <v>50000000</v>
      </c>
      <c r="D16" s="5">
        <v>0</v>
      </c>
      <c r="E16" s="5">
        <v>0</v>
      </c>
      <c r="F16" s="6">
        <v>50000000</v>
      </c>
      <c r="G16" s="5">
        <v>0</v>
      </c>
      <c r="H16" s="6">
        <f t="shared" si="0"/>
        <v>-50000000</v>
      </c>
      <c r="I16" s="7">
        <f t="shared" si="1"/>
        <v>0</v>
      </c>
    </row>
    <row r="17" spans="1:10" s="9" customFormat="1" ht="11.25" x14ac:dyDescent="0.2">
      <c r="A17" s="16" t="s">
        <v>12</v>
      </c>
      <c r="B17" s="17" t="s">
        <v>13</v>
      </c>
      <c r="C17" s="24">
        <f>C18+C19</f>
        <v>8998104745</v>
      </c>
      <c r="D17" s="28">
        <f t="shared" ref="D17:G17" si="4">D18+D19</f>
        <v>0</v>
      </c>
      <c r="E17" s="24">
        <f t="shared" si="4"/>
        <v>1000000</v>
      </c>
      <c r="F17" s="24">
        <f t="shared" si="4"/>
        <v>8997104745</v>
      </c>
      <c r="G17" s="24">
        <f t="shared" si="4"/>
        <v>1530730843.5999999</v>
      </c>
      <c r="H17" s="24">
        <f t="shared" si="0"/>
        <v>-7466373901.3999996</v>
      </c>
      <c r="I17" s="50">
        <f t="shared" si="1"/>
        <v>17.013593672460907</v>
      </c>
    </row>
    <row r="18" spans="1:10" s="32" customFormat="1" ht="11.25" x14ac:dyDescent="0.2">
      <c r="A18" s="18" t="s">
        <v>14</v>
      </c>
      <c r="B18" s="11" t="s">
        <v>15</v>
      </c>
      <c r="C18" s="6">
        <v>4750798559</v>
      </c>
      <c r="D18" s="5">
        <v>0</v>
      </c>
      <c r="E18" s="6">
        <v>1000000</v>
      </c>
      <c r="F18" s="6">
        <v>4749798559</v>
      </c>
      <c r="G18" s="6">
        <v>815007357.44000006</v>
      </c>
      <c r="H18" s="6">
        <f t="shared" si="0"/>
        <v>-3934791201.5599999</v>
      </c>
      <c r="I18" s="27">
        <f t="shared" si="1"/>
        <v>17.158777310581101</v>
      </c>
    </row>
    <row r="19" spans="1:10" s="32" customFormat="1" ht="11.25" x14ac:dyDescent="0.2">
      <c r="A19" s="18" t="s">
        <v>16</v>
      </c>
      <c r="B19" s="11" t="s">
        <v>17</v>
      </c>
      <c r="C19" s="6">
        <v>4247306186</v>
      </c>
      <c r="D19" s="5">
        <v>0</v>
      </c>
      <c r="E19" s="5">
        <v>0</v>
      </c>
      <c r="F19" s="6">
        <v>4247306186</v>
      </c>
      <c r="G19" s="6">
        <v>715723486.15999997</v>
      </c>
      <c r="H19" s="6">
        <f t="shared" si="0"/>
        <v>-3531582699.8400002</v>
      </c>
      <c r="I19" s="27">
        <f t="shared" si="1"/>
        <v>16.851233577630278</v>
      </c>
    </row>
    <row r="20" spans="1:10" s="9" customFormat="1" ht="11.25" x14ac:dyDescent="0.2">
      <c r="A20" s="16" t="s">
        <v>18</v>
      </c>
      <c r="B20" s="17" t="s">
        <v>19</v>
      </c>
      <c r="C20" s="24">
        <f>C21+C22</f>
        <v>5400000000</v>
      </c>
      <c r="D20" s="28">
        <f t="shared" ref="D20:G20" si="5">D21+D22</f>
        <v>0</v>
      </c>
      <c r="E20" s="28">
        <f t="shared" si="5"/>
        <v>0</v>
      </c>
      <c r="F20" s="24">
        <f t="shared" si="5"/>
        <v>5400000000</v>
      </c>
      <c r="G20" s="24">
        <f t="shared" si="5"/>
        <v>1119425333.5999999</v>
      </c>
      <c r="H20" s="24">
        <f t="shared" si="0"/>
        <v>-4280574666.4000001</v>
      </c>
      <c r="I20" s="50">
        <f t="shared" si="1"/>
        <v>20.730098770370368</v>
      </c>
    </row>
    <row r="21" spans="1:10" s="32" customFormat="1" ht="11.25" x14ac:dyDescent="0.2">
      <c r="A21" s="18" t="s">
        <v>20</v>
      </c>
      <c r="B21" s="11" t="s">
        <v>21</v>
      </c>
      <c r="C21" s="6">
        <v>3200000000</v>
      </c>
      <c r="D21" s="5">
        <v>0</v>
      </c>
      <c r="E21" s="5">
        <v>0</v>
      </c>
      <c r="F21" s="6">
        <v>3200000000</v>
      </c>
      <c r="G21" s="6">
        <v>532916628.95999998</v>
      </c>
      <c r="H21" s="6">
        <f t="shared" si="0"/>
        <v>-2667083371.04</v>
      </c>
      <c r="I21" s="27">
        <f t="shared" si="1"/>
        <v>16.653644655000001</v>
      </c>
    </row>
    <row r="22" spans="1:10" s="32" customFormat="1" ht="11.25" x14ac:dyDescent="0.2">
      <c r="A22" s="18" t="s">
        <v>22</v>
      </c>
      <c r="B22" s="11" t="s">
        <v>23</v>
      </c>
      <c r="C22" s="6">
        <v>2200000000</v>
      </c>
      <c r="D22" s="5">
        <v>0</v>
      </c>
      <c r="E22" s="5">
        <v>0</v>
      </c>
      <c r="F22" s="6">
        <v>2200000000</v>
      </c>
      <c r="G22" s="6">
        <v>586508704.63999999</v>
      </c>
      <c r="H22" s="6">
        <f t="shared" si="0"/>
        <v>-1613491295.3600001</v>
      </c>
      <c r="I22" s="27">
        <f t="shared" si="1"/>
        <v>26.659486574545454</v>
      </c>
    </row>
    <row r="23" spans="1:10" s="9" customFormat="1" ht="11.25" x14ac:dyDescent="0.2">
      <c r="A23" s="16" t="s">
        <v>24</v>
      </c>
      <c r="B23" s="17" t="s">
        <v>25</v>
      </c>
      <c r="C23" s="24">
        <f>C24+C25+C26</f>
        <v>2750000000</v>
      </c>
      <c r="D23" s="28">
        <f t="shared" ref="D23:G23" si="6">D24+D25+D26</f>
        <v>0</v>
      </c>
      <c r="E23" s="28">
        <f t="shared" si="6"/>
        <v>0</v>
      </c>
      <c r="F23" s="24">
        <f t="shared" si="6"/>
        <v>2750000000</v>
      </c>
      <c r="G23" s="24">
        <f t="shared" si="6"/>
        <v>1004105062</v>
      </c>
      <c r="H23" s="24">
        <f t="shared" si="0"/>
        <v>-1745894938</v>
      </c>
      <c r="I23" s="50">
        <f t="shared" si="1"/>
        <v>36.512911345454548</v>
      </c>
      <c r="J23" s="34"/>
    </row>
    <row r="24" spans="1:10" s="32" customFormat="1" ht="11.25" x14ac:dyDescent="0.2">
      <c r="A24" s="18" t="s">
        <v>26</v>
      </c>
      <c r="B24" s="11" t="s">
        <v>27</v>
      </c>
      <c r="C24" s="6">
        <v>1500000000</v>
      </c>
      <c r="D24" s="5">
        <v>0</v>
      </c>
      <c r="E24" s="5">
        <v>0</v>
      </c>
      <c r="F24" s="6">
        <v>1500000000</v>
      </c>
      <c r="G24" s="6">
        <v>858639386</v>
      </c>
      <c r="H24" s="6">
        <f t="shared" si="0"/>
        <v>-641360614</v>
      </c>
      <c r="I24" s="27">
        <f t="shared" si="1"/>
        <v>57.242625733333327</v>
      </c>
    </row>
    <row r="25" spans="1:10" s="32" customFormat="1" ht="11.25" x14ac:dyDescent="0.2">
      <c r="A25" s="18" t="s">
        <v>28</v>
      </c>
      <c r="B25" s="11" t="s">
        <v>29</v>
      </c>
      <c r="C25" s="6">
        <v>1200000000</v>
      </c>
      <c r="D25" s="5">
        <v>0</v>
      </c>
      <c r="E25" s="5">
        <v>0</v>
      </c>
      <c r="F25" s="6">
        <v>1200000000</v>
      </c>
      <c r="G25" s="6">
        <v>3987766</v>
      </c>
      <c r="H25" s="6">
        <f t="shared" si="0"/>
        <v>-1196012234</v>
      </c>
      <c r="I25" s="27">
        <f t="shared" si="1"/>
        <v>0.33231383333333336</v>
      </c>
    </row>
    <row r="26" spans="1:10" s="32" customFormat="1" ht="11.25" x14ac:dyDescent="0.2">
      <c r="A26" s="18" t="s">
        <v>30</v>
      </c>
      <c r="B26" s="11" t="s">
        <v>31</v>
      </c>
      <c r="C26" s="6">
        <v>50000000</v>
      </c>
      <c r="D26" s="5">
        <v>0</v>
      </c>
      <c r="E26" s="5">
        <v>0</v>
      </c>
      <c r="F26" s="6">
        <v>50000000</v>
      </c>
      <c r="G26" s="6">
        <v>141477910</v>
      </c>
      <c r="H26" s="6">
        <f t="shared" si="0"/>
        <v>91477910</v>
      </c>
      <c r="I26" s="27">
        <f t="shared" si="1"/>
        <v>282.95582000000002</v>
      </c>
    </row>
    <row r="27" spans="1:10" s="9" customFormat="1" ht="11.25" x14ac:dyDescent="0.2">
      <c r="A27" s="16" t="s">
        <v>32</v>
      </c>
      <c r="B27" s="17" t="s">
        <v>33</v>
      </c>
      <c r="C27" s="24">
        <f>C28</f>
        <v>2100000000</v>
      </c>
      <c r="D27" s="28">
        <f t="shared" ref="D27:G27" si="7">D28</f>
        <v>0</v>
      </c>
      <c r="E27" s="28">
        <f t="shared" si="7"/>
        <v>0</v>
      </c>
      <c r="F27" s="24">
        <f t="shared" si="7"/>
        <v>2100000000</v>
      </c>
      <c r="G27" s="24">
        <f t="shared" si="7"/>
        <v>632406426.80999994</v>
      </c>
      <c r="H27" s="24">
        <f t="shared" si="0"/>
        <v>-1467593573.1900001</v>
      </c>
      <c r="I27" s="50">
        <f t="shared" si="1"/>
        <v>30.114591752857141</v>
      </c>
    </row>
    <row r="28" spans="1:10" s="32" customFormat="1" ht="16.5" customHeight="1" x14ac:dyDescent="0.2">
      <c r="A28" s="18" t="s">
        <v>34</v>
      </c>
      <c r="B28" s="51" t="s">
        <v>35</v>
      </c>
      <c r="C28" s="6">
        <v>2100000000</v>
      </c>
      <c r="D28" s="5">
        <v>0</v>
      </c>
      <c r="E28" s="5">
        <v>0</v>
      </c>
      <c r="F28" s="6">
        <v>2100000000</v>
      </c>
      <c r="G28" s="6">
        <v>632406426.80999994</v>
      </c>
      <c r="H28" s="6">
        <f t="shared" si="0"/>
        <v>-1467593573.1900001</v>
      </c>
      <c r="I28" s="27">
        <f t="shared" si="1"/>
        <v>30.114591752857141</v>
      </c>
    </row>
    <row r="29" spans="1:10" s="9" customFormat="1" ht="16.5" customHeight="1" x14ac:dyDescent="0.2">
      <c r="A29" s="16" t="s">
        <v>156</v>
      </c>
      <c r="B29" s="52" t="s">
        <v>157</v>
      </c>
      <c r="C29" s="28">
        <f>C30+C31+C32+C33+C34+C35</f>
        <v>0</v>
      </c>
      <c r="D29" s="28">
        <f t="shared" ref="D29:I29" si="8">D30+D31+D32+D33+D34+D35</f>
        <v>2783701809</v>
      </c>
      <c r="E29" s="28">
        <f t="shared" si="8"/>
        <v>0</v>
      </c>
      <c r="F29" s="28">
        <f t="shared" si="8"/>
        <v>2783701809</v>
      </c>
      <c r="G29" s="28">
        <f t="shared" si="8"/>
        <v>819744857</v>
      </c>
      <c r="H29" s="28">
        <f t="shared" si="8"/>
        <v>-1963956952</v>
      </c>
      <c r="I29" s="72">
        <f t="shared" si="8"/>
        <v>177.99999906154608</v>
      </c>
    </row>
    <row r="30" spans="1:10" s="32" customFormat="1" ht="17.25" customHeight="1" x14ac:dyDescent="0.2">
      <c r="A30" s="18" t="s">
        <v>158</v>
      </c>
      <c r="B30" s="51" t="s">
        <v>159</v>
      </c>
      <c r="C30" s="5">
        <v>0</v>
      </c>
      <c r="D30" s="6">
        <v>242725000</v>
      </c>
      <c r="E30" s="5">
        <v>0</v>
      </c>
      <c r="F30" s="6">
        <v>242725000</v>
      </c>
      <c r="G30" s="6">
        <v>97090000</v>
      </c>
      <c r="H30" s="6">
        <f t="shared" si="0"/>
        <v>-145635000</v>
      </c>
      <c r="I30" s="27">
        <f t="shared" si="1"/>
        <v>40</v>
      </c>
    </row>
    <row r="31" spans="1:10" s="32" customFormat="1" ht="13.5" customHeight="1" x14ac:dyDescent="0.2">
      <c r="A31" s="18" t="s">
        <v>160</v>
      </c>
      <c r="B31" s="51" t="s">
        <v>161</v>
      </c>
      <c r="C31" s="5">
        <v>0</v>
      </c>
      <c r="D31" s="6">
        <v>155000000</v>
      </c>
      <c r="E31" s="5">
        <v>0</v>
      </c>
      <c r="F31" s="6">
        <v>155000000</v>
      </c>
      <c r="G31" s="6">
        <v>77500000</v>
      </c>
      <c r="H31" s="6">
        <f t="shared" si="0"/>
        <v>-77500000</v>
      </c>
      <c r="I31" s="27">
        <f t="shared" si="1"/>
        <v>50</v>
      </c>
    </row>
    <row r="32" spans="1:10" s="32" customFormat="1" ht="15" customHeight="1" x14ac:dyDescent="0.2">
      <c r="A32" s="18" t="s">
        <v>162</v>
      </c>
      <c r="B32" s="51" t="s">
        <v>163</v>
      </c>
      <c r="C32" s="5">
        <v>0</v>
      </c>
      <c r="D32" s="6">
        <v>165400000</v>
      </c>
      <c r="E32" s="5">
        <v>0</v>
      </c>
      <c r="F32" s="6">
        <v>165400000</v>
      </c>
      <c r="G32" s="6">
        <v>66160000</v>
      </c>
      <c r="H32" s="6">
        <f t="shared" si="0"/>
        <v>-99240000</v>
      </c>
      <c r="I32" s="27">
        <f t="shared" si="1"/>
        <v>40</v>
      </c>
    </row>
    <row r="33" spans="1:9" s="32" customFormat="1" ht="22.5" x14ac:dyDescent="0.2">
      <c r="A33" s="18" t="s">
        <v>167</v>
      </c>
      <c r="B33" s="51" t="s">
        <v>168</v>
      </c>
      <c r="C33" s="5">
        <v>0</v>
      </c>
      <c r="D33" s="6">
        <v>525167500</v>
      </c>
      <c r="E33" s="5">
        <v>0</v>
      </c>
      <c r="F33" s="6">
        <v>525167500</v>
      </c>
      <c r="G33" s="5">
        <v>0</v>
      </c>
      <c r="H33" s="6">
        <f t="shared" si="0"/>
        <v>-525167500</v>
      </c>
      <c r="I33" s="7">
        <f t="shared" si="1"/>
        <v>0</v>
      </c>
    </row>
    <row r="34" spans="1:9" s="32" customFormat="1" ht="12.75" customHeight="1" x14ac:dyDescent="0.2">
      <c r="A34" s="18" t="s">
        <v>169</v>
      </c>
      <c r="B34" s="51" t="s">
        <v>170</v>
      </c>
      <c r="C34" s="5">
        <v>0</v>
      </c>
      <c r="D34" s="6">
        <v>1206239309</v>
      </c>
      <c r="E34" s="5">
        <v>0</v>
      </c>
      <c r="F34" s="6">
        <v>1206239309</v>
      </c>
      <c r="G34" s="6">
        <v>578994857</v>
      </c>
      <c r="H34" s="6">
        <f t="shared" si="0"/>
        <v>-627244452</v>
      </c>
      <c r="I34" s="27">
        <f t="shared" si="1"/>
        <v>47.999999061546092</v>
      </c>
    </row>
    <row r="35" spans="1:9" s="32" customFormat="1" ht="23.25" thickBot="1" x14ac:dyDescent="0.25">
      <c r="A35" s="19" t="s">
        <v>176</v>
      </c>
      <c r="B35" s="53" t="s">
        <v>177</v>
      </c>
      <c r="C35" s="54">
        <v>0</v>
      </c>
      <c r="D35" s="20">
        <v>489170000</v>
      </c>
      <c r="E35" s="54">
        <v>0</v>
      </c>
      <c r="F35" s="20">
        <v>489170000</v>
      </c>
      <c r="G35" s="54">
        <v>0</v>
      </c>
      <c r="H35" s="20">
        <f t="shared" si="0"/>
        <v>-489170000</v>
      </c>
      <c r="I35" s="55">
        <f t="shared" si="1"/>
        <v>0</v>
      </c>
    </row>
    <row r="36" spans="1:9" s="9" customFormat="1" ht="11.25" x14ac:dyDescent="0.2">
      <c r="A36" s="25" t="s">
        <v>36</v>
      </c>
      <c r="B36" s="56" t="s">
        <v>37</v>
      </c>
      <c r="C36" s="26">
        <f>C37+C38+C39+C40+C41+C42+C43+C44+C45</f>
        <v>562500000</v>
      </c>
      <c r="D36" s="26">
        <f t="shared" ref="D36:G36" si="9">D37+D38+D39+D40+D41+D42+D43+D44+D45</f>
        <v>99456800</v>
      </c>
      <c r="E36" s="57">
        <f t="shared" si="9"/>
        <v>0</v>
      </c>
      <c r="F36" s="26">
        <f t="shared" si="9"/>
        <v>661956800</v>
      </c>
      <c r="G36" s="26">
        <f t="shared" si="9"/>
        <v>329442242</v>
      </c>
      <c r="H36" s="26">
        <f t="shared" si="0"/>
        <v>-332514558</v>
      </c>
      <c r="I36" s="58">
        <f t="shared" si="1"/>
        <v>49.767936820046259</v>
      </c>
    </row>
    <row r="37" spans="1:9" s="32" customFormat="1" ht="11.25" x14ac:dyDescent="0.2">
      <c r="A37" s="18" t="s">
        <v>38</v>
      </c>
      <c r="B37" s="11" t="s">
        <v>39</v>
      </c>
      <c r="C37" s="6">
        <v>500000</v>
      </c>
      <c r="D37" s="5">
        <v>0</v>
      </c>
      <c r="E37" s="5">
        <v>0</v>
      </c>
      <c r="F37" s="6">
        <v>500000</v>
      </c>
      <c r="G37" s="6">
        <v>0</v>
      </c>
      <c r="H37" s="6">
        <f t="shared" si="0"/>
        <v>-500000</v>
      </c>
      <c r="I37" s="27">
        <f t="shared" si="1"/>
        <v>0</v>
      </c>
    </row>
    <row r="38" spans="1:9" s="32" customFormat="1" ht="11.25" x14ac:dyDescent="0.2">
      <c r="A38" s="18" t="s">
        <v>40</v>
      </c>
      <c r="B38" s="11" t="s">
        <v>41</v>
      </c>
      <c r="C38" s="6">
        <v>60000000</v>
      </c>
      <c r="D38" s="6">
        <v>99456800</v>
      </c>
      <c r="E38" s="5">
        <v>0</v>
      </c>
      <c r="F38" s="6">
        <v>159456800</v>
      </c>
      <c r="G38" s="6">
        <v>165136800</v>
      </c>
      <c r="H38" s="6">
        <f t="shared" si="0"/>
        <v>5680000</v>
      </c>
      <c r="I38" s="27">
        <f t="shared" si="1"/>
        <v>103.5620933067765</v>
      </c>
    </row>
    <row r="39" spans="1:9" s="32" customFormat="1" ht="11.25" x14ac:dyDescent="0.2">
      <c r="A39" s="18" t="s">
        <v>42</v>
      </c>
      <c r="B39" s="11" t="s">
        <v>43</v>
      </c>
      <c r="C39" s="6">
        <v>40000000</v>
      </c>
      <c r="D39" s="5">
        <v>0</v>
      </c>
      <c r="E39" s="5">
        <v>0</v>
      </c>
      <c r="F39" s="6">
        <v>40000000</v>
      </c>
      <c r="G39" s="6">
        <v>51541287</v>
      </c>
      <c r="H39" s="6">
        <f t="shared" si="0"/>
        <v>11541287</v>
      </c>
      <c r="I39" s="27">
        <f t="shared" si="1"/>
        <v>128.8532175</v>
      </c>
    </row>
    <row r="40" spans="1:9" s="32" customFormat="1" ht="11.25" x14ac:dyDescent="0.2">
      <c r="A40" s="18" t="s">
        <v>44</v>
      </c>
      <c r="B40" s="11" t="s">
        <v>45</v>
      </c>
      <c r="C40" s="6">
        <v>250000000</v>
      </c>
      <c r="D40" s="5">
        <v>0</v>
      </c>
      <c r="E40" s="5">
        <v>0</v>
      </c>
      <c r="F40" s="6">
        <v>250000000</v>
      </c>
      <c r="G40" s="6">
        <v>82012081</v>
      </c>
      <c r="H40" s="6">
        <f t="shared" si="0"/>
        <v>-167987919</v>
      </c>
      <c r="I40" s="27">
        <f t="shared" si="1"/>
        <v>32.804832400000002</v>
      </c>
    </row>
    <row r="41" spans="1:9" s="32" customFormat="1" ht="11.25" x14ac:dyDescent="0.2">
      <c r="A41" s="18" t="s">
        <v>46</v>
      </c>
      <c r="B41" s="11" t="s">
        <v>47</v>
      </c>
      <c r="C41" s="6">
        <v>170000000</v>
      </c>
      <c r="D41" s="5">
        <v>0</v>
      </c>
      <c r="E41" s="5">
        <v>0</v>
      </c>
      <c r="F41" s="6">
        <v>170000000</v>
      </c>
      <c r="G41" s="6">
        <v>28332074</v>
      </c>
      <c r="H41" s="6">
        <f t="shared" si="0"/>
        <v>-141667926</v>
      </c>
      <c r="I41" s="27">
        <f t="shared" si="1"/>
        <v>16.665925882352941</v>
      </c>
    </row>
    <row r="42" spans="1:9" s="32" customFormat="1" ht="11.25" x14ac:dyDescent="0.2">
      <c r="A42" s="18" t="s">
        <v>48</v>
      </c>
      <c r="B42" s="11" t="s">
        <v>49</v>
      </c>
      <c r="C42" s="6">
        <v>2000000</v>
      </c>
      <c r="D42" s="5">
        <v>0</v>
      </c>
      <c r="E42" s="5">
        <v>0</v>
      </c>
      <c r="F42" s="6">
        <v>2000000</v>
      </c>
      <c r="G42" s="5">
        <v>0</v>
      </c>
      <c r="H42" s="6">
        <f t="shared" si="0"/>
        <v>-2000000</v>
      </c>
      <c r="I42" s="7">
        <f t="shared" si="1"/>
        <v>0</v>
      </c>
    </row>
    <row r="43" spans="1:9" s="32" customFormat="1" ht="11.25" x14ac:dyDescent="0.2">
      <c r="A43" s="18" t="s">
        <v>50</v>
      </c>
      <c r="B43" s="11" t="s">
        <v>51</v>
      </c>
      <c r="C43" s="6">
        <v>10000000</v>
      </c>
      <c r="D43" s="5">
        <v>0</v>
      </c>
      <c r="E43" s="5">
        <v>0</v>
      </c>
      <c r="F43" s="6">
        <v>10000000</v>
      </c>
      <c r="G43" s="5">
        <v>0</v>
      </c>
      <c r="H43" s="6">
        <f t="shared" si="0"/>
        <v>-10000000</v>
      </c>
      <c r="I43" s="7">
        <f t="shared" si="1"/>
        <v>0</v>
      </c>
    </row>
    <row r="44" spans="1:9" s="32" customFormat="1" ht="11.25" x14ac:dyDescent="0.2">
      <c r="A44" s="18" t="s">
        <v>52</v>
      </c>
      <c r="B44" s="11" t="s">
        <v>53</v>
      </c>
      <c r="C44" s="6">
        <v>20000000</v>
      </c>
      <c r="D44" s="5">
        <v>0</v>
      </c>
      <c r="E44" s="5">
        <v>0</v>
      </c>
      <c r="F44" s="6">
        <v>20000000</v>
      </c>
      <c r="G44" s="5">
        <v>0</v>
      </c>
      <c r="H44" s="6">
        <f t="shared" si="0"/>
        <v>-20000000</v>
      </c>
      <c r="I44" s="7">
        <f t="shared" si="1"/>
        <v>0</v>
      </c>
    </row>
    <row r="45" spans="1:9" s="32" customFormat="1" ht="11.25" x14ac:dyDescent="0.2">
      <c r="A45" s="18" t="s">
        <v>54</v>
      </c>
      <c r="B45" s="11" t="s">
        <v>55</v>
      </c>
      <c r="C45" s="6">
        <v>10000000</v>
      </c>
      <c r="D45" s="5">
        <v>0</v>
      </c>
      <c r="E45" s="5">
        <v>0</v>
      </c>
      <c r="F45" s="6">
        <v>10000000</v>
      </c>
      <c r="G45" s="6">
        <v>2420000</v>
      </c>
      <c r="H45" s="6">
        <f t="shared" si="0"/>
        <v>-7580000</v>
      </c>
      <c r="I45" s="27">
        <f t="shared" si="1"/>
        <v>24.2</v>
      </c>
    </row>
    <row r="46" spans="1:9" s="9" customFormat="1" ht="11.25" x14ac:dyDescent="0.2">
      <c r="A46" s="16" t="s">
        <v>56</v>
      </c>
      <c r="B46" s="17" t="s">
        <v>57</v>
      </c>
      <c r="C46" s="24">
        <f>C47+C48+C49+C50</f>
        <v>37000000</v>
      </c>
      <c r="D46" s="28">
        <f t="shared" ref="D46:G46" si="10">D47+D48+D49+D50</f>
        <v>0</v>
      </c>
      <c r="E46" s="28">
        <f t="shared" si="10"/>
        <v>0</v>
      </c>
      <c r="F46" s="24">
        <f t="shared" si="10"/>
        <v>37000000</v>
      </c>
      <c r="G46" s="24">
        <f t="shared" si="10"/>
        <v>193597721</v>
      </c>
      <c r="H46" s="24">
        <f t="shared" si="0"/>
        <v>156597721</v>
      </c>
      <c r="I46" s="50">
        <f t="shared" si="1"/>
        <v>523.23708378378376</v>
      </c>
    </row>
    <row r="47" spans="1:9" s="32" customFormat="1" ht="11.25" x14ac:dyDescent="0.2">
      <c r="A47" s="18" t="s">
        <v>58</v>
      </c>
      <c r="B47" s="11" t="s">
        <v>59</v>
      </c>
      <c r="C47" s="6">
        <v>10000000</v>
      </c>
      <c r="D47" s="5">
        <v>0</v>
      </c>
      <c r="E47" s="5">
        <v>0</v>
      </c>
      <c r="F47" s="6">
        <v>10000000</v>
      </c>
      <c r="G47" s="6">
        <v>7828000</v>
      </c>
      <c r="H47" s="6">
        <f t="shared" si="0"/>
        <v>-2172000</v>
      </c>
      <c r="I47" s="27">
        <f t="shared" si="1"/>
        <v>78.28</v>
      </c>
    </row>
    <row r="48" spans="1:9" s="32" customFormat="1" ht="11.25" x14ac:dyDescent="0.2">
      <c r="A48" s="18" t="s">
        <v>60</v>
      </c>
      <c r="B48" s="11" t="s">
        <v>61</v>
      </c>
      <c r="C48" s="6">
        <v>22000000</v>
      </c>
      <c r="D48" s="5">
        <v>0</v>
      </c>
      <c r="E48" s="5">
        <v>0</v>
      </c>
      <c r="F48" s="6">
        <v>22000000</v>
      </c>
      <c r="G48" s="6">
        <v>176203021</v>
      </c>
      <c r="H48" s="6">
        <f t="shared" si="0"/>
        <v>154203021</v>
      </c>
      <c r="I48" s="27">
        <f t="shared" si="1"/>
        <v>800.92282272727266</v>
      </c>
    </row>
    <row r="49" spans="1:9" s="32" customFormat="1" ht="11.25" x14ac:dyDescent="0.2">
      <c r="A49" s="18" t="s">
        <v>62</v>
      </c>
      <c r="B49" s="11" t="s">
        <v>63</v>
      </c>
      <c r="C49" s="6">
        <v>5000000</v>
      </c>
      <c r="D49" s="5">
        <v>0</v>
      </c>
      <c r="E49" s="5">
        <v>0</v>
      </c>
      <c r="F49" s="6">
        <v>5000000</v>
      </c>
      <c r="G49" s="6">
        <v>7196100</v>
      </c>
      <c r="H49" s="6">
        <f t="shared" si="0"/>
        <v>2196100</v>
      </c>
      <c r="I49" s="27">
        <f t="shared" si="1"/>
        <v>143.922</v>
      </c>
    </row>
    <row r="50" spans="1:9" s="32" customFormat="1" ht="11.25" x14ac:dyDescent="0.2">
      <c r="A50" s="18" t="s">
        <v>164</v>
      </c>
      <c r="B50" s="11" t="s">
        <v>165</v>
      </c>
      <c r="C50" s="6">
        <v>0</v>
      </c>
      <c r="D50" s="5">
        <v>0</v>
      </c>
      <c r="E50" s="5">
        <v>0</v>
      </c>
      <c r="F50" s="6">
        <v>0</v>
      </c>
      <c r="G50" s="6">
        <v>2370600</v>
      </c>
      <c r="H50" s="6">
        <f t="shared" si="0"/>
        <v>2370600</v>
      </c>
      <c r="I50" s="7">
        <v>0</v>
      </c>
    </row>
    <row r="51" spans="1:9" s="9" customFormat="1" ht="11.25" x14ac:dyDescent="0.2">
      <c r="A51" s="16" t="s">
        <v>64</v>
      </c>
      <c r="B51" s="17" t="s">
        <v>65</v>
      </c>
      <c r="C51" s="24">
        <f>C52+C53</f>
        <v>90000000</v>
      </c>
      <c r="D51" s="24">
        <v>1000000</v>
      </c>
      <c r="E51" s="28">
        <v>0</v>
      </c>
      <c r="F51" s="24">
        <v>91000000</v>
      </c>
      <c r="G51" s="24">
        <v>55759962</v>
      </c>
      <c r="H51" s="24">
        <f t="shared" si="0"/>
        <v>-35240038</v>
      </c>
      <c r="I51" s="50">
        <f t="shared" si="1"/>
        <v>61.27468351648352</v>
      </c>
    </row>
    <row r="52" spans="1:9" s="32" customFormat="1" ht="11.25" x14ac:dyDescent="0.2">
      <c r="A52" s="18" t="s">
        <v>118</v>
      </c>
      <c r="B52" s="11" t="s">
        <v>119</v>
      </c>
      <c r="C52" s="6">
        <v>90000000</v>
      </c>
      <c r="D52" s="5">
        <v>0</v>
      </c>
      <c r="E52" s="5">
        <v>0</v>
      </c>
      <c r="F52" s="6">
        <v>90000000</v>
      </c>
      <c r="G52" s="6">
        <v>55759962</v>
      </c>
      <c r="H52" s="6">
        <f t="shared" si="0"/>
        <v>-34240038</v>
      </c>
      <c r="I52" s="27">
        <f t="shared" si="1"/>
        <v>61.955513333333336</v>
      </c>
    </row>
    <row r="53" spans="1:9" s="32" customFormat="1" ht="11.25" x14ac:dyDescent="0.2">
      <c r="A53" s="18" t="s">
        <v>171</v>
      </c>
      <c r="B53" s="11" t="s">
        <v>172</v>
      </c>
      <c r="C53" s="6">
        <v>0</v>
      </c>
      <c r="D53" s="6">
        <v>1000000</v>
      </c>
      <c r="E53" s="5">
        <v>0</v>
      </c>
      <c r="F53" s="6">
        <v>1000000</v>
      </c>
      <c r="G53" s="6">
        <v>0</v>
      </c>
      <c r="H53" s="6">
        <f t="shared" si="0"/>
        <v>-1000000</v>
      </c>
      <c r="I53" s="7">
        <f t="shared" si="1"/>
        <v>0</v>
      </c>
    </row>
    <row r="54" spans="1:9" s="9" customFormat="1" ht="11.25" x14ac:dyDescent="0.2">
      <c r="A54" s="16" t="s">
        <v>66</v>
      </c>
      <c r="B54" s="17" t="s">
        <v>67</v>
      </c>
      <c r="C54" s="24">
        <f>C55</f>
        <v>8000000000</v>
      </c>
      <c r="D54" s="28">
        <v>0</v>
      </c>
      <c r="E54" s="28">
        <v>0</v>
      </c>
      <c r="F54" s="24">
        <v>8000000000</v>
      </c>
      <c r="G54" s="24">
        <v>2988313737</v>
      </c>
      <c r="H54" s="24">
        <f t="shared" si="0"/>
        <v>-5011686263</v>
      </c>
      <c r="I54" s="50">
        <f t="shared" si="1"/>
        <v>37.353921712499996</v>
      </c>
    </row>
    <row r="55" spans="1:9" s="32" customFormat="1" ht="22.5" x14ac:dyDescent="0.2">
      <c r="A55" s="18" t="s">
        <v>120</v>
      </c>
      <c r="B55" s="51" t="s">
        <v>121</v>
      </c>
      <c r="C55" s="6">
        <v>8000000000</v>
      </c>
      <c r="D55" s="5">
        <v>0</v>
      </c>
      <c r="E55" s="5">
        <v>0</v>
      </c>
      <c r="F55" s="6">
        <v>8000000000</v>
      </c>
      <c r="G55" s="6">
        <v>2988313737</v>
      </c>
      <c r="H55" s="6">
        <f t="shared" si="0"/>
        <v>-5011686263</v>
      </c>
      <c r="I55" s="27">
        <f t="shared" si="1"/>
        <v>37.353921712499996</v>
      </c>
    </row>
    <row r="56" spans="1:9" s="32" customFormat="1" ht="11.25" x14ac:dyDescent="0.2">
      <c r="A56" s="18"/>
      <c r="B56" s="51"/>
      <c r="C56" s="6"/>
      <c r="D56" s="6"/>
      <c r="E56" s="5"/>
      <c r="F56" s="6"/>
      <c r="G56" s="6"/>
      <c r="H56" s="6"/>
      <c r="I56" s="27"/>
    </row>
    <row r="57" spans="1:9" s="8" customFormat="1" ht="11.25" x14ac:dyDescent="0.2">
      <c r="A57" s="14" t="s">
        <v>68</v>
      </c>
      <c r="B57" s="15" t="s">
        <v>69</v>
      </c>
      <c r="C57" s="23">
        <f>C58+C70+C72+C74</f>
        <v>1760000000</v>
      </c>
      <c r="D57" s="23">
        <f t="shared" ref="D57:G57" si="11">D58+D70+D72+D74</f>
        <v>34692091952</v>
      </c>
      <c r="E57" s="59">
        <f t="shared" si="11"/>
        <v>0</v>
      </c>
      <c r="F57" s="23">
        <f t="shared" si="11"/>
        <v>36452091951</v>
      </c>
      <c r="G57" s="23">
        <f t="shared" si="11"/>
        <v>2478589561</v>
      </c>
      <c r="H57" s="23">
        <f t="shared" si="0"/>
        <v>-33973502390</v>
      </c>
      <c r="I57" s="49">
        <f t="shared" si="1"/>
        <v>6.7995811168582438</v>
      </c>
    </row>
    <row r="58" spans="1:9" s="9" customFormat="1" ht="11.25" x14ac:dyDescent="0.2">
      <c r="A58" s="16" t="s">
        <v>126</v>
      </c>
      <c r="B58" s="17" t="s">
        <v>127</v>
      </c>
      <c r="C58" s="28">
        <f>C59+C60+C61+C62+C63+C64+C65+C66+C67+C68+C69</f>
        <v>0</v>
      </c>
      <c r="D58" s="24">
        <f t="shared" ref="D58:G58" si="12">D59+D60+D61+D62+D63+D64+D65+D66+D67+D68+D69</f>
        <v>34692091952</v>
      </c>
      <c r="E58" s="28">
        <f t="shared" si="12"/>
        <v>0</v>
      </c>
      <c r="F58" s="24">
        <f t="shared" si="12"/>
        <v>34692091951</v>
      </c>
      <c r="G58" s="24">
        <f t="shared" si="12"/>
        <v>1621789286</v>
      </c>
      <c r="H58" s="24">
        <f t="shared" si="0"/>
        <v>-33070302665</v>
      </c>
      <c r="I58" s="50">
        <f t="shared" si="1"/>
        <v>4.674809718280053</v>
      </c>
    </row>
    <row r="59" spans="1:9" s="32" customFormat="1" ht="22.5" x14ac:dyDescent="0.2">
      <c r="A59" s="18" t="s">
        <v>136</v>
      </c>
      <c r="B59" s="51" t="s">
        <v>137</v>
      </c>
      <c r="C59" s="5">
        <v>0</v>
      </c>
      <c r="D59" s="6">
        <v>439344686</v>
      </c>
      <c r="E59" s="5">
        <v>0</v>
      </c>
      <c r="F59" s="6">
        <v>439344686</v>
      </c>
      <c r="G59" s="5">
        <v>0</v>
      </c>
      <c r="H59" s="6">
        <f t="shared" si="0"/>
        <v>-439344686</v>
      </c>
      <c r="I59" s="7">
        <f t="shared" si="1"/>
        <v>0</v>
      </c>
    </row>
    <row r="60" spans="1:9" s="32" customFormat="1" ht="14.25" customHeight="1" x14ac:dyDescent="0.2">
      <c r="A60" s="18" t="s">
        <v>138</v>
      </c>
      <c r="B60" s="51" t="s">
        <v>139</v>
      </c>
      <c r="C60" s="5">
        <v>0</v>
      </c>
      <c r="D60" s="6">
        <v>10615844328</v>
      </c>
      <c r="E60" s="5">
        <v>0</v>
      </c>
      <c r="F60" s="6">
        <v>10615844328</v>
      </c>
      <c r="G60" s="5">
        <v>0</v>
      </c>
      <c r="H60" s="6">
        <f t="shared" si="0"/>
        <v>-10615844328</v>
      </c>
      <c r="I60" s="7">
        <f t="shared" si="1"/>
        <v>0</v>
      </c>
    </row>
    <row r="61" spans="1:9" s="32" customFormat="1" ht="11.25" x14ac:dyDescent="0.2">
      <c r="A61" s="18" t="s">
        <v>140</v>
      </c>
      <c r="B61" s="51" t="s">
        <v>141</v>
      </c>
      <c r="C61" s="5">
        <v>0</v>
      </c>
      <c r="D61" s="6">
        <v>264050244</v>
      </c>
      <c r="E61" s="5">
        <v>0</v>
      </c>
      <c r="F61" s="6">
        <v>264050244</v>
      </c>
      <c r="G61" s="5">
        <v>0</v>
      </c>
      <c r="H61" s="6">
        <f t="shared" si="0"/>
        <v>-264050244</v>
      </c>
      <c r="I61" s="7">
        <f t="shared" si="1"/>
        <v>0</v>
      </c>
    </row>
    <row r="62" spans="1:9" s="32" customFormat="1" ht="22.5" x14ac:dyDescent="0.2">
      <c r="A62" s="18" t="s">
        <v>142</v>
      </c>
      <c r="B62" s="51" t="s">
        <v>143</v>
      </c>
      <c r="C62" s="5">
        <v>0</v>
      </c>
      <c r="D62" s="6">
        <v>6020895508</v>
      </c>
      <c r="E62" s="5">
        <v>0</v>
      </c>
      <c r="F62" s="6">
        <v>6020895508</v>
      </c>
      <c r="G62" s="5">
        <v>0</v>
      </c>
      <c r="H62" s="6">
        <f t="shared" si="0"/>
        <v>-6020895508</v>
      </c>
      <c r="I62" s="7">
        <f t="shared" si="1"/>
        <v>0</v>
      </c>
    </row>
    <row r="63" spans="1:9" s="32" customFormat="1" ht="22.5" x14ac:dyDescent="0.2">
      <c r="A63" s="18" t="s">
        <v>144</v>
      </c>
      <c r="B63" s="51" t="s">
        <v>145</v>
      </c>
      <c r="C63" s="5">
        <v>0</v>
      </c>
      <c r="D63" s="6">
        <v>6218758251</v>
      </c>
      <c r="E63" s="5">
        <v>0</v>
      </c>
      <c r="F63" s="6">
        <v>6218758250</v>
      </c>
      <c r="G63" s="6">
        <v>1621789286</v>
      </c>
      <c r="H63" s="6">
        <f t="shared" si="0"/>
        <v>-4596968964</v>
      </c>
      <c r="I63" s="27">
        <f t="shared" si="1"/>
        <v>26.078989097220497</v>
      </c>
    </row>
    <row r="64" spans="1:9" s="32" customFormat="1" ht="14.25" customHeight="1" x14ac:dyDescent="0.2">
      <c r="A64" s="18" t="s">
        <v>146</v>
      </c>
      <c r="B64" s="51" t="s">
        <v>147</v>
      </c>
      <c r="C64" s="5">
        <v>0</v>
      </c>
      <c r="D64" s="6">
        <v>113443814</v>
      </c>
      <c r="E64" s="5">
        <v>0</v>
      </c>
      <c r="F64" s="6">
        <v>113443814</v>
      </c>
      <c r="G64" s="5">
        <v>0</v>
      </c>
      <c r="H64" s="6">
        <f t="shared" si="0"/>
        <v>-113443814</v>
      </c>
      <c r="I64" s="7">
        <f t="shared" si="1"/>
        <v>0</v>
      </c>
    </row>
    <row r="65" spans="1:9" s="32" customFormat="1" ht="23.25" customHeight="1" x14ac:dyDescent="0.2">
      <c r="A65" s="18" t="s">
        <v>148</v>
      </c>
      <c r="B65" s="51" t="s">
        <v>149</v>
      </c>
      <c r="C65" s="5">
        <v>0</v>
      </c>
      <c r="D65" s="6">
        <v>1643854298</v>
      </c>
      <c r="E65" s="5">
        <v>0</v>
      </c>
      <c r="F65" s="6">
        <v>1643854298</v>
      </c>
      <c r="G65" s="5">
        <v>0</v>
      </c>
      <c r="H65" s="6">
        <f t="shared" si="0"/>
        <v>-1643854298</v>
      </c>
      <c r="I65" s="7">
        <f t="shared" si="1"/>
        <v>0</v>
      </c>
    </row>
    <row r="66" spans="1:9" s="32" customFormat="1" ht="15.75" customHeight="1" x14ac:dyDescent="0.2">
      <c r="A66" s="18" t="s">
        <v>150</v>
      </c>
      <c r="B66" s="51" t="s">
        <v>151</v>
      </c>
      <c r="C66" s="5">
        <v>0</v>
      </c>
      <c r="D66" s="6">
        <v>8435030684</v>
      </c>
      <c r="E66" s="5">
        <v>0</v>
      </c>
      <c r="F66" s="6">
        <v>8435030684</v>
      </c>
      <c r="G66" s="5">
        <v>0</v>
      </c>
      <c r="H66" s="6">
        <f t="shared" si="0"/>
        <v>-8435030684</v>
      </c>
      <c r="I66" s="7">
        <f t="shared" si="1"/>
        <v>0</v>
      </c>
    </row>
    <row r="67" spans="1:9" s="32" customFormat="1" ht="15.75" customHeight="1" thickBot="1" x14ac:dyDescent="0.25">
      <c r="A67" s="19" t="s">
        <v>152</v>
      </c>
      <c r="B67" s="53" t="s">
        <v>153</v>
      </c>
      <c r="C67" s="54">
        <v>0</v>
      </c>
      <c r="D67" s="20">
        <v>428248527</v>
      </c>
      <c r="E67" s="54">
        <v>0</v>
      </c>
      <c r="F67" s="20">
        <v>428248527</v>
      </c>
      <c r="G67" s="54">
        <v>0</v>
      </c>
      <c r="H67" s="20">
        <f t="shared" si="0"/>
        <v>-428248527</v>
      </c>
      <c r="I67" s="55">
        <f t="shared" si="1"/>
        <v>0</v>
      </c>
    </row>
    <row r="68" spans="1:9" s="32" customFormat="1" ht="15" customHeight="1" x14ac:dyDescent="0.2">
      <c r="A68" s="21" t="s">
        <v>154</v>
      </c>
      <c r="B68" s="60" t="s">
        <v>155</v>
      </c>
      <c r="C68" s="61">
        <v>0</v>
      </c>
      <c r="D68" s="22">
        <v>30645817</v>
      </c>
      <c r="E68" s="61">
        <v>0</v>
      </c>
      <c r="F68" s="22">
        <v>30645817</v>
      </c>
      <c r="G68" s="61">
        <v>0</v>
      </c>
      <c r="H68" s="22">
        <f t="shared" si="0"/>
        <v>-30645817</v>
      </c>
      <c r="I68" s="62">
        <f t="shared" si="1"/>
        <v>0</v>
      </c>
    </row>
    <row r="69" spans="1:9" s="32" customFormat="1" ht="11.25" x14ac:dyDescent="0.2">
      <c r="A69" s="18" t="s">
        <v>166</v>
      </c>
      <c r="B69" s="51" t="s">
        <v>117</v>
      </c>
      <c r="C69" s="5">
        <v>0</v>
      </c>
      <c r="D69" s="6">
        <v>481975795</v>
      </c>
      <c r="E69" s="5">
        <v>0</v>
      </c>
      <c r="F69" s="6">
        <v>481975795</v>
      </c>
      <c r="G69" s="5">
        <v>0</v>
      </c>
      <c r="H69" s="6">
        <f t="shared" si="0"/>
        <v>-481975795</v>
      </c>
      <c r="I69" s="7">
        <f t="shared" si="1"/>
        <v>0</v>
      </c>
    </row>
    <row r="70" spans="1:9" s="9" customFormat="1" ht="11.25" x14ac:dyDescent="0.2">
      <c r="A70" s="16" t="s">
        <v>70</v>
      </c>
      <c r="B70" s="17" t="s">
        <v>71</v>
      </c>
      <c r="C70" s="24">
        <f>C71</f>
        <v>200000000</v>
      </c>
      <c r="D70" s="28">
        <f t="shared" ref="D70:G70" si="13">D71</f>
        <v>0</v>
      </c>
      <c r="E70" s="28">
        <f t="shared" si="13"/>
        <v>0</v>
      </c>
      <c r="F70" s="24">
        <f t="shared" si="13"/>
        <v>200000000</v>
      </c>
      <c r="G70" s="24">
        <f t="shared" si="13"/>
        <v>34654563</v>
      </c>
      <c r="H70" s="24">
        <f t="shared" si="0"/>
        <v>-165345437</v>
      </c>
      <c r="I70" s="50">
        <f t="shared" si="1"/>
        <v>17.327281499999998</v>
      </c>
    </row>
    <row r="71" spans="1:9" s="32" customFormat="1" ht="11.25" x14ac:dyDescent="0.2">
      <c r="A71" s="18" t="s">
        <v>72</v>
      </c>
      <c r="B71" s="11" t="s">
        <v>73</v>
      </c>
      <c r="C71" s="6">
        <v>200000000</v>
      </c>
      <c r="D71" s="5">
        <v>0</v>
      </c>
      <c r="E71" s="5">
        <v>0</v>
      </c>
      <c r="F71" s="6">
        <v>200000000</v>
      </c>
      <c r="G71" s="6">
        <v>34654563</v>
      </c>
      <c r="H71" s="6">
        <f t="shared" si="0"/>
        <v>-165345437</v>
      </c>
      <c r="I71" s="27">
        <f t="shared" si="1"/>
        <v>17.327281499999998</v>
      </c>
    </row>
    <row r="72" spans="1:9" s="9" customFormat="1" ht="11.25" x14ac:dyDescent="0.2">
      <c r="A72" s="16" t="s">
        <v>74</v>
      </c>
      <c r="B72" s="17" t="s">
        <v>75</v>
      </c>
      <c r="C72" s="24">
        <f>C73</f>
        <v>260000000</v>
      </c>
      <c r="D72" s="28">
        <f t="shared" ref="D72:G72" si="14">D73</f>
        <v>0</v>
      </c>
      <c r="E72" s="28">
        <f t="shared" si="14"/>
        <v>0</v>
      </c>
      <c r="F72" s="24">
        <f t="shared" si="14"/>
        <v>260000000</v>
      </c>
      <c r="G72" s="24">
        <f t="shared" si="14"/>
        <v>176448054</v>
      </c>
      <c r="H72" s="24">
        <f t="shared" si="0"/>
        <v>-83551946</v>
      </c>
      <c r="I72" s="50">
        <f t="shared" si="1"/>
        <v>67.864636153846163</v>
      </c>
    </row>
    <row r="73" spans="1:9" s="32" customFormat="1" ht="11.25" x14ac:dyDescent="0.2">
      <c r="A73" s="18" t="s">
        <v>76</v>
      </c>
      <c r="B73" s="11" t="s">
        <v>77</v>
      </c>
      <c r="C73" s="6">
        <v>260000000</v>
      </c>
      <c r="D73" s="5">
        <v>0</v>
      </c>
      <c r="E73" s="5">
        <v>0</v>
      </c>
      <c r="F73" s="6">
        <v>260000000</v>
      </c>
      <c r="G73" s="6">
        <v>176448054</v>
      </c>
      <c r="H73" s="6">
        <f t="shared" si="0"/>
        <v>-83551946</v>
      </c>
      <c r="I73" s="27">
        <f t="shared" si="1"/>
        <v>67.864636153846163</v>
      </c>
    </row>
    <row r="74" spans="1:9" s="9" customFormat="1" ht="11.25" x14ac:dyDescent="0.2">
      <c r="A74" s="16" t="s">
        <v>78</v>
      </c>
      <c r="B74" s="17" t="s">
        <v>79</v>
      </c>
      <c r="C74" s="24">
        <f>C75</f>
        <v>1300000000</v>
      </c>
      <c r="D74" s="28">
        <f t="shared" ref="D74:G74" si="15">D75</f>
        <v>0</v>
      </c>
      <c r="E74" s="28">
        <f t="shared" si="15"/>
        <v>0</v>
      </c>
      <c r="F74" s="24">
        <f t="shared" si="15"/>
        <v>1300000000</v>
      </c>
      <c r="G74" s="24">
        <f t="shared" si="15"/>
        <v>645697658</v>
      </c>
      <c r="H74" s="24">
        <f t="shared" si="0"/>
        <v>-654302342</v>
      </c>
      <c r="I74" s="50">
        <f t="shared" si="1"/>
        <v>49.669050615384613</v>
      </c>
    </row>
    <row r="75" spans="1:9" s="32" customFormat="1" ht="11.25" x14ac:dyDescent="0.2">
      <c r="A75" s="18" t="s">
        <v>122</v>
      </c>
      <c r="B75" s="11" t="s">
        <v>123</v>
      </c>
      <c r="C75" s="6">
        <v>1300000000</v>
      </c>
      <c r="D75" s="5">
        <v>0</v>
      </c>
      <c r="E75" s="5">
        <v>0</v>
      </c>
      <c r="F75" s="6">
        <v>1300000000</v>
      </c>
      <c r="G75" s="6">
        <v>645697658</v>
      </c>
      <c r="H75" s="6">
        <f t="shared" si="0"/>
        <v>-654302342</v>
      </c>
      <c r="I75" s="27">
        <f t="shared" si="1"/>
        <v>49.669050615384613</v>
      </c>
    </row>
    <row r="76" spans="1:9" s="32" customFormat="1" ht="11.25" x14ac:dyDescent="0.2">
      <c r="A76" s="18"/>
      <c r="B76" s="11"/>
      <c r="C76" s="6"/>
      <c r="D76" s="5"/>
      <c r="E76" s="5"/>
      <c r="F76" s="6"/>
      <c r="G76" s="6"/>
      <c r="H76" s="6"/>
      <c r="I76" s="27"/>
    </row>
    <row r="77" spans="1:9" s="8" customFormat="1" ht="11.25" x14ac:dyDescent="0.2">
      <c r="A77" s="14" t="s">
        <v>80</v>
      </c>
      <c r="B77" s="15" t="s">
        <v>81</v>
      </c>
      <c r="C77" s="23">
        <f>C78</f>
        <v>5260000000</v>
      </c>
      <c r="D77" s="59">
        <f t="shared" ref="D77:G78" si="16">D78</f>
        <v>0</v>
      </c>
      <c r="E77" s="59">
        <f t="shared" si="16"/>
        <v>0</v>
      </c>
      <c r="F77" s="23">
        <f t="shared" si="16"/>
        <v>5260000000</v>
      </c>
      <c r="G77" s="23">
        <f t="shared" si="16"/>
        <v>2781860727</v>
      </c>
      <c r="H77" s="23">
        <f t="shared" si="0"/>
        <v>-2478139273</v>
      </c>
      <c r="I77" s="49">
        <f t="shared" si="1"/>
        <v>52.887086064638787</v>
      </c>
    </row>
    <row r="78" spans="1:9" s="9" customFormat="1" ht="22.5" x14ac:dyDescent="0.2">
      <c r="A78" s="16" t="s">
        <v>82</v>
      </c>
      <c r="B78" s="52" t="s">
        <v>83</v>
      </c>
      <c r="C78" s="24">
        <f>C79</f>
        <v>5260000000</v>
      </c>
      <c r="D78" s="28">
        <f t="shared" si="16"/>
        <v>0</v>
      </c>
      <c r="E78" s="28">
        <f t="shared" si="16"/>
        <v>0</v>
      </c>
      <c r="F78" s="24">
        <f t="shared" si="16"/>
        <v>5260000000</v>
      </c>
      <c r="G78" s="24">
        <f t="shared" si="16"/>
        <v>2781860727</v>
      </c>
      <c r="H78" s="24">
        <f t="shared" ref="H78:H92" si="17">G78-F78</f>
        <v>-2478139273</v>
      </c>
      <c r="I78" s="50">
        <f t="shared" ref="I78:I92" si="18">G78/F78*100</f>
        <v>52.887086064638787</v>
      </c>
    </row>
    <row r="79" spans="1:9" s="32" customFormat="1" ht="11.25" x14ac:dyDescent="0.2">
      <c r="A79" s="18" t="s">
        <v>124</v>
      </c>
      <c r="B79" s="11" t="s">
        <v>125</v>
      </c>
      <c r="C79" s="6">
        <v>5260000000</v>
      </c>
      <c r="D79" s="5">
        <v>0</v>
      </c>
      <c r="E79" s="5">
        <v>0</v>
      </c>
      <c r="F79" s="6">
        <v>5260000000</v>
      </c>
      <c r="G79" s="6">
        <v>2781860727</v>
      </c>
      <c r="H79" s="6">
        <f t="shared" si="17"/>
        <v>-2478139273</v>
      </c>
      <c r="I79" s="27">
        <f t="shared" si="18"/>
        <v>52.887086064638787</v>
      </c>
    </row>
    <row r="80" spans="1:9" s="32" customFormat="1" ht="11.25" x14ac:dyDescent="0.2">
      <c r="A80" s="18"/>
      <c r="B80" s="11"/>
      <c r="C80" s="6"/>
      <c r="D80" s="6"/>
      <c r="E80" s="5"/>
      <c r="F80" s="6"/>
      <c r="G80" s="6"/>
      <c r="H80" s="6"/>
      <c r="I80" s="27"/>
    </row>
    <row r="81" spans="1:10" s="8" customFormat="1" ht="11.25" x14ac:dyDescent="0.2">
      <c r="A81" s="14" t="s">
        <v>84</v>
      </c>
      <c r="B81" s="15" t="s">
        <v>85</v>
      </c>
      <c r="C81" s="23">
        <f>C82</f>
        <v>120871328846</v>
      </c>
      <c r="D81" s="23">
        <f t="shared" ref="D81:G81" si="19">D82</f>
        <v>613545658</v>
      </c>
      <c r="E81" s="59">
        <f t="shared" si="19"/>
        <v>0</v>
      </c>
      <c r="F81" s="23">
        <f t="shared" si="19"/>
        <v>121484874504</v>
      </c>
      <c r="G81" s="23">
        <f t="shared" si="19"/>
        <v>67589144805</v>
      </c>
      <c r="H81" s="23">
        <f t="shared" si="17"/>
        <v>-53895729699</v>
      </c>
      <c r="I81" s="49">
        <f t="shared" si="18"/>
        <v>55.635851854771076</v>
      </c>
    </row>
    <row r="82" spans="1:10" s="8" customFormat="1" ht="11.25" x14ac:dyDescent="0.2">
      <c r="A82" s="14" t="s">
        <v>86</v>
      </c>
      <c r="B82" s="15" t="s">
        <v>87</v>
      </c>
      <c r="C82" s="23">
        <f>C83+C87+C89+C91</f>
        <v>120871328846</v>
      </c>
      <c r="D82" s="23">
        <f t="shared" ref="D82:G82" si="20">D83+D87+D89+D91</f>
        <v>613545658</v>
      </c>
      <c r="E82" s="59">
        <f t="shared" si="20"/>
        <v>0</v>
      </c>
      <c r="F82" s="23">
        <f t="shared" si="20"/>
        <v>121484874504</v>
      </c>
      <c r="G82" s="23">
        <f t="shared" si="20"/>
        <v>67589144805</v>
      </c>
      <c r="H82" s="23">
        <f t="shared" si="17"/>
        <v>-53895729699</v>
      </c>
      <c r="I82" s="49">
        <f t="shared" si="18"/>
        <v>55.635851854771076</v>
      </c>
    </row>
    <row r="83" spans="1:10" s="9" customFormat="1" ht="11.25" x14ac:dyDescent="0.2">
      <c r="A83" s="16" t="s">
        <v>88</v>
      </c>
      <c r="B83" s="17" t="s">
        <v>89</v>
      </c>
      <c r="C83" s="24">
        <f>C84+C85+C86</f>
        <v>118871328846</v>
      </c>
      <c r="D83" s="28">
        <f t="shared" ref="D83:G83" si="21">D84+D85+D86</f>
        <v>0</v>
      </c>
      <c r="E83" s="28">
        <f t="shared" si="21"/>
        <v>0</v>
      </c>
      <c r="F83" s="24">
        <f t="shared" si="21"/>
        <v>118871328846</v>
      </c>
      <c r="G83" s="24">
        <f t="shared" si="21"/>
        <v>65657933265</v>
      </c>
      <c r="H83" s="24">
        <f t="shared" si="17"/>
        <v>-53213395581</v>
      </c>
      <c r="I83" s="50">
        <f t="shared" si="18"/>
        <v>55.234457208820352</v>
      </c>
    </row>
    <row r="84" spans="1:10" s="32" customFormat="1" ht="11.25" x14ac:dyDescent="0.2">
      <c r="A84" s="18" t="s">
        <v>90</v>
      </c>
      <c r="B84" s="11" t="s">
        <v>91</v>
      </c>
      <c r="C84" s="6">
        <v>79373429149</v>
      </c>
      <c r="D84" s="5">
        <v>0</v>
      </c>
      <c r="E84" s="5">
        <v>0</v>
      </c>
      <c r="F84" s="6">
        <v>79373429149</v>
      </c>
      <c r="G84" s="6">
        <v>44789128459</v>
      </c>
      <c r="H84" s="6">
        <f t="shared" si="17"/>
        <v>-34584300690</v>
      </c>
      <c r="I84" s="27">
        <f t="shared" si="18"/>
        <v>56.428365183670891</v>
      </c>
    </row>
    <row r="85" spans="1:10" s="32" customFormat="1" ht="11.25" x14ac:dyDescent="0.2">
      <c r="A85" s="18" t="s">
        <v>92</v>
      </c>
      <c r="B85" s="11" t="s">
        <v>93</v>
      </c>
      <c r="C85" s="6">
        <v>1773769846</v>
      </c>
      <c r="D85" s="5">
        <v>0</v>
      </c>
      <c r="E85" s="5">
        <v>0</v>
      </c>
      <c r="F85" s="6">
        <v>1773769846</v>
      </c>
      <c r="G85" s="6">
        <v>749268886</v>
      </c>
      <c r="H85" s="6">
        <f t="shared" si="17"/>
        <v>-1024500960</v>
      </c>
      <c r="I85" s="27">
        <f t="shared" si="18"/>
        <v>42.241606919277849</v>
      </c>
    </row>
    <row r="86" spans="1:10" s="32" customFormat="1" ht="11.25" x14ac:dyDescent="0.2">
      <c r="A86" s="18" t="s">
        <v>94</v>
      </c>
      <c r="B86" s="51" t="s">
        <v>95</v>
      </c>
      <c r="C86" s="6">
        <v>37724129851</v>
      </c>
      <c r="D86" s="5">
        <v>0</v>
      </c>
      <c r="E86" s="5">
        <v>0</v>
      </c>
      <c r="F86" s="6">
        <v>37724129851</v>
      </c>
      <c r="G86" s="6">
        <v>20119535920</v>
      </c>
      <c r="H86" s="6">
        <f t="shared" si="17"/>
        <v>-17604593931</v>
      </c>
      <c r="I86" s="27">
        <f t="shared" si="18"/>
        <v>53.333333331919562</v>
      </c>
    </row>
    <row r="87" spans="1:10" s="9" customFormat="1" ht="21" customHeight="1" x14ac:dyDescent="0.2">
      <c r="A87" s="16" t="s">
        <v>128</v>
      </c>
      <c r="B87" s="52" t="s">
        <v>129</v>
      </c>
      <c r="C87" s="28">
        <f>C88</f>
        <v>0</v>
      </c>
      <c r="D87" s="28">
        <f t="shared" ref="D87:G87" si="22">D88</f>
        <v>0</v>
      </c>
      <c r="E87" s="28">
        <f t="shared" si="22"/>
        <v>0</v>
      </c>
      <c r="F87" s="28">
        <f t="shared" si="22"/>
        <v>0</v>
      </c>
      <c r="G87" s="24">
        <f t="shared" si="22"/>
        <v>121614680</v>
      </c>
      <c r="H87" s="24">
        <f t="shared" si="17"/>
        <v>121614680</v>
      </c>
      <c r="I87" s="63">
        <v>0</v>
      </c>
      <c r="J87" s="33"/>
    </row>
    <row r="88" spans="1:10" s="32" customFormat="1" ht="22.5" x14ac:dyDescent="0.2">
      <c r="A88" s="18" t="s">
        <v>130</v>
      </c>
      <c r="B88" s="51" t="s">
        <v>131</v>
      </c>
      <c r="C88" s="5">
        <v>0</v>
      </c>
      <c r="D88" s="5">
        <v>0</v>
      </c>
      <c r="E88" s="5">
        <v>0</v>
      </c>
      <c r="F88" s="5">
        <v>0</v>
      </c>
      <c r="G88" s="6">
        <v>121614680</v>
      </c>
      <c r="H88" s="6">
        <f t="shared" si="17"/>
        <v>121614680</v>
      </c>
      <c r="I88" s="7">
        <v>0</v>
      </c>
    </row>
    <row r="89" spans="1:10" s="9" customFormat="1" ht="11.25" x14ac:dyDescent="0.2">
      <c r="A89" s="16" t="s">
        <v>96</v>
      </c>
      <c r="B89" s="52" t="s">
        <v>97</v>
      </c>
      <c r="C89" s="24">
        <f>C90</f>
        <v>2000000000</v>
      </c>
      <c r="D89" s="28">
        <f t="shared" ref="D89:G89" si="23">D90</f>
        <v>0</v>
      </c>
      <c r="E89" s="28">
        <f t="shared" si="23"/>
        <v>0</v>
      </c>
      <c r="F89" s="24">
        <f t="shared" si="23"/>
        <v>2000000000</v>
      </c>
      <c r="G89" s="24">
        <f t="shared" si="23"/>
        <v>1809596860</v>
      </c>
      <c r="H89" s="24">
        <f t="shared" si="17"/>
        <v>-190403140</v>
      </c>
      <c r="I89" s="50">
        <f t="shared" si="18"/>
        <v>90.479843000000002</v>
      </c>
    </row>
    <row r="90" spans="1:10" s="32" customFormat="1" ht="11.25" x14ac:dyDescent="0.2">
      <c r="A90" s="18" t="s">
        <v>98</v>
      </c>
      <c r="B90" s="51" t="s">
        <v>99</v>
      </c>
      <c r="C90" s="6">
        <v>2000000000</v>
      </c>
      <c r="D90" s="5">
        <v>0</v>
      </c>
      <c r="E90" s="5">
        <v>0</v>
      </c>
      <c r="F90" s="6">
        <v>2000000000</v>
      </c>
      <c r="G90" s="6">
        <v>1809596860</v>
      </c>
      <c r="H90" s="6">
        <f t="shared" si="17"/>
        <v>-190403140</v>
      </c>
      <c r="I90" s="27">
        <f t="shared" si="18"/>
        <v>90.479843000000002</v>
      </c>
    </row>
    <row r="91" spans="1:10" s="9" customFormat="1" ht="11.25" x14ac:dyDescent="0.2">
      <c r="A91" s="16" t="s">
        <v>132</v>
      </c>
      <c r="B91" s="52" t="s">
        <v>133</v>
      </c>
      <c r="C91" s="28">
        <f>C92</f>
        <v>0</v>
      </c>
      <c r="D91" s="24">
        <f t="shared" ref="D91:G91" si="24">D92</f>
        <v>613545658</v>
      </c>
      <c r="E91" s="28">
        <f t="shared" si="24"/>
        <v>0</v>
      </c>
      <c r="F91" s="24">
        <f t="shared" si="24"/>
        <v>613545658</v>
      </c>
      <c r="G91" s="28">
        <f t="shared" si="24"/>
        <v>0</v>
      </c>
      <c r="H91" s="24">
        <f t="shared" si="17"/>
        <v>-613545658</v>
      </c>
      <c r="I91" s="63">
        <f t="shared" si="18"/>
        <v>0</v>
      </c>
    </row>
    <row r="92" spans="1:10" s="32" customFormat="1" ht="11.25" x14ac:dyDescent="0.2">
      <c r="A92" s="18" t="s">
        <v>134</v>
      </c>
      <c r="B92" s="51" t="s">
        <v>135</v>
      </c>
      <c r="C92" s="5">
        <v>0</v>
      </c>
      <c r="D92" s="6">
        <v>613545658</v>
      </c>
      <c r="E92" s="5">
        <v>0</v>
      </c>
      <c r="F92" s="6">
        <v>613545658</v>
      </c>
      <c r="G92" s="5">
        <v>0</v>
      </c>
      <c r="H92" s="6">
        <f t="shared" si="17"/>
        <v>-613545658</v>
      </c>
      <c r="I92" s="7">
        <f t="shared" si="18"/>
        <v>0</v>
      </c>
    </row>
    <row r="93" spans="1:10" s="32" customFormat="1" ht="11.25" x14ac:dyDescent="0.2">
      <c r="A93" s="18"/>
      <c r="B93" s="64"/>
      <c r="C93" s="12"/>
      <c r="D93" s="12"/>
      <c r="E93" s="12"/>
      <c r="F93" s="12"/>
      <c r="G93" s="12"/>
      <c r="H93" s="13"/>
      <c r="I93" s="65"/>
    </row>
    <row r="94" spans="1:10" s="32" customFormat="1" ht="11.25" x14ac:dyDescent="0.2">
      <c r="A94" s="18"/>
      <c r="B94" s="64"/>
      <c r="C94" s="12"/>
      <c r="D94" s="12"/>
      <c r="E94" s="12"/>
      <c r="F94" s="12"/>
      <c r="G94" s="12"/>
      <c r="H94" s="13"/>
      <c r="I94" s="65"/>
    </row>
    <row r="95" spans="1:10" s="32" customFormat="1" ht="12.75" x14ac:dyDescent="0.2">
      <c r="A95" s="68"/>
      <c r="B95" s="66"/>
      <c r="C95" s="89" t="s">
        <v>178</v>
      </c>
      <c r="D95" s="89"/>
      <c r="E95" s="89"/>
      <c r="F95" s="89"/>
      <c r="G95" s="66"/>
      <c r="H95" s="66"/>
      <c r="I95" s="67"/>
    </row>
    <row r="96" spans="1:10" s="32" customFormat="1" ht="12" x14ac:dyDescent="0.2">
      <c r="A96" s="68"/>
      <c r="B96" s="66"/>
      <c r="C96" s="78" t="s">
        <v>175</v>
      </c>
      <c r="D96" s="78"/>
      <c r="E96" s="78"/>
      <c r="F96" s="78"/>
      <c r="G96" s="66"/>
      <c r="H96" s="66"/>
      <c r="I96" s="67"/>
    </row>
    <row r="97" spans="1:9" s="32" customFormat="1" ht="11.25" x14ac:dyDescent="0.2">
      <c r="A97" s="68"/>
      <c r="B97" s="66"/>
      <c r="C97" s="66"/>
      <c r="D97" s="66"/>
      <c r="E97" s="66"/>
      <c r="F97" s="66"/>
      <c r="G97" s="66"/>
      <c r="H97" s="66"/>
      <c r="I97" s="67"/>
    </row>
    <row r="98" spans="1:9" s="32" customFormat="1" x14ac:dyDescent="0.25">
      <c r="A98" s="29" t="s">
        <v>115</v>
      </c>
      <c r="B98" s="66"/>
      <c r="C98" s="66"/>
      <c r="D98" s="66"/>
      <c r="E98" s="66"/>
      <c r="F98" s="66"/>
      <c r="G98" s="66"/>
      <c r="H98" s="66"/>
      <c r="I98" s="67"/>
    </row>
    <row r="99" spans="1:9" s="32" customFormat="1" ht="12.75" x14ac:dyDescent="0.2">
      <c r="A99" s="30" t="s">
        <v>173</v>
      </c>
      <c r="B99" s="66"/>
      <c r="C99" s="66"/>
      <c r="D99" s="66"/>
      <c r="E99" s="66"/>
      <c r="F99" s="66"/>
      <c r="G99" s="66"/>
      <c r="H99" s="66"/>
      <c r="I99" s="67"/>
    </row>
    <row r="100" spans="1:9" s="32" customFormat="1" ht="11.25" x14ac:dyDescent="0.2">
      <c r="A100" s="68"/>
      <c r="B100" s="66"/>
      <c r="C100" s="66"/>
      <c r="D100" s="66"/>
      <c r="E100" s="66"/>
      <c r="F100" s="66"/>
      <c r="G100" s="66"/>
      <c r="H100" s="66"/>
      <c r="I100" s="67"/>
    </row>
    <row r="101" spans="1:9" s="32" customFormat="1" ht="12" thickBot="1" x14ac:dyDescent="0.25">
      <c r="A101" s="69"/>
      <c r="B101" s="70"/>
      <c r="C101" s="70"/>
      <c r="D101" s="70"/>
      <c r="E101" s="70"/>
      <c r="F101" s="70"/>
      <c r="G101" s="70"/>
      <c r="H101" s="70"/>
      <c r="I101" s="71"/>
    </row>
    <row r="102" spans="1:9" s="32" customFormat="1" ht="11.25" x14ac:dyDescent="0.2"/>
    <row r="103" spans="1:9" s="32" customFormat="1" ht="11.25" x14ac:dyDescent="0.2"/>
    <row r="104" spans="1:9" s="32" customFormat="1" ht="11.25" x14ac:dyDescent="0.2"/>
    <row r="105" spans="1:9" s="32" customFormat="1" ht="11.25" x14ac:dyDescent="0.2"/>
    <row r="106" spans="1:9" s="32" customFormat="1" ht="11.25" x14ac:dyDescent="0.2"/>
    <row r="107" spans="1:9" s="32" customFormat="1" ht="11.25" x14ac:dyDescent="0.2"/>
    <row r="108" spans="1:9" s="32" customFormat="1" ht="11.25" x14ac:dyDescent="0.2"/>
    <row r="109" spans="1:9" s="31" customFormat="1" x14ac:dyDescent="0.25"/>
    <row r="110" spans="1:9" s="31" customFormat="1" x14ac:dyDescent="0.25"/>
  </sheetData>
  <mergeCells count="17">
    <mergeCell ref="H7:H8"/>
    <mergeCell ref="I7:I8"/>
    <mergeCell ref="D9:E9"/>
    <mergeCell ref="C96:F96"/>
    <mergeCell ref="C95:F95"/>
    <mergeCell ref="G7:G8"/>
    <mergeCell ref="A7:A8"/>
    <mergeCell ref="B7:B8"/>
    <mergeCell ref="C7:C8"/>
    <mergeCell ref="D7:E7"/>
    <mergeCell ref="F7:F8"/>
    <mergeCell ref="B1:G1"/>
    <mergeCell ref="H1:H6"/>
    <mergeCell ref="B2:G2"/>
    <mergeCell ref="B3:G3"/>
    <mergeCell ref="B4:G4"/>
    <mergeCell ref="B5:G5"/>
  </mergeCells>
  <pageMargins left="0.78740157480314965" right="0.51181102362204722" top="1.1417322834645669" bottom="0.78740157480314965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Bienvenida Angulo</cp:lastModifiedBy>
  <cp:lastPrinted>2017-07-12T21:05:12Z</cp:lastPrinted>
  <dcterms:created xsi:type="dcterms:W3CDTF">2016-05-18T18:11:14Z</dcterms:created>
  <dcterms:modified xsi:type="dcterms:W3CDTF">2017-07-18T13:16:10Z</dcterms:modified>
</cp:coreProperties>
</file>