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8215" windowHeight="13695"/>
  </bookViews>
  <sheets>
    <sheet name="FEBRERO" sheetId="9" r:id="rId1"/>
  </sheets>
  <definedNames>
    <definedName name="_xlnm.Print_Titles" localSheetId="0">FEBRERO!$7:$9</definedName>
  </definedNames>
  <calcPr calcId="144525"/>
</workbook>
</file>

<file path=xl/calcChain.xml><?xml version="1.0" encoding="utf-8"?>
<calcChain xmlns="http://schemas.openxmlformats.org/spreadsheetml/2006/main">
  <c r="G14" i="9" l="1"/>
  <c r="G45" i="9"/>
  <c r="G53" i="9"/>
  <c r="G23" i="9" l="1"/>
  <c r="G20" i="9"/>
  <c r="I15" i="9" l="1"/>
  <c r="I16" i="9"/>
  <c r="I18" i="9"/>
  <c r="I19" i="9"/>
  <c r="I21" i="9"/>
  <c r="I22" i="9"/>
  <c r="I24" i="9"/>
  <c r="I25" i="9"/>
  <c r="I26" i="9"/>
  <c r="I28" i="9"/>
  <c r="I30" i="9"/>
  <c r="I31" i="9"/>
  <c r="I32" i="9"/>
  <c r="I33" i="9"/>
  <c r="I34" i="9"/>
  <c r="I35" i="9"/>
  <c r="I36" i="9"/>
  <c r="I37" i="9"/>
  <c r="I38" i="9"/>
  <c r="I40" i="9"/>
  <c r="I41" i="9"/>
  <c r="I42" i="9"/>
  <c r="I44" i="9"/>
  <c r="I46" i="9"/>
  <c r="I48" i="9"/>
  <c r="I50" i="9"/>
  <c r="I52" i="9"/>
  <c r="I54" i="9"/>
  <c r="I56" i="9"/>
  <c r="I61" i="9"/>
  <c r="I62" i="9"/>
  <c r="I63" i="9"/>
  <c r="I66" i="9"/>
  <c r="I67" i="9"/>
  <c r="I68" i="9"/>
  <c r="I69" i="9"/>
  <c r="H15" i="9"/>
  <c r="H16" i="9"/>
  <c r="H18" i="9"/>
  <c r="H19" i="9"/>
  <c r="H21" i="9"/>
  <c r="H22" i="9"/>
  <c r="H24" i="9"/>
  <c r="H25" i="9"/>
  <c r="H26" i="9"/>
  <c r="H28" i="9"/>
  <c r="H30" i="9"/>
  <c r="H31" i="9"/>
  <c r="H32" i="9"/>
  <c r="H33" i="9"/>
  <c r="H34" i="9"/>
  <c r="H35" i="9"/>
  <c r="H36" i="9"/>
  <c r="H37" i="9"/>
  <c r="H38" i="9"/>
  <c r="H40" i="9"/>
  <c r="H41" i="9"/>
  <c r="H42" i="9"/>
  <c r="H44" i="9"/>
  <c r="H46" i="9"/>
  <c r="H48" i="9"/>
  <c r="H50" i="9"/>
  <c r="H52" i="9"/>
  <c r="H54" i="9"/>
  <c r="H56" i="9"/>
  <c r="H57" i="9"/>
  <c r="H61" i="9"/>
  <c r="H62" i="9"/>
  <c r="H63" i="9"/>
  <c r="H64" i="9"/>
  <c r="H65" i="9"/>
  <c r="H66" i="9"/>
  <c r="H67" i="9"/>
  <c r="H68" i="9"/>
  <c r="H69" i="9"/>
  <c r="F14" i="9"/>
  <c r="E14" i="9"/>
  <c r="D14" i="9"/>
  <c r="G17" i="9"/>
  <c r="F17" i="9"/>
  <c r="H17" i="9" s="1"/>
  <c r="E17" i="9"/>
  <c r="D17" i="9"/>
  <c r="F20" i="9"/>
  <c r="H20" i="9" s="1"/>
  <c r="E20" i="9"/>
  <c r="D20" i="9"/>
  <c r="F23" i="9"/>
  <c r="H23" i="9" s="1"/>
  <c r="E23" i="9"/>
  <c r="D23" i="9"/>
  <c r="G27" i="9"/>
  <c r="F27" i="9"/>
  <c r="E27" i="9"/>
  <c r="D27" i="9"/>
  <c r="G29" i="9"/>
  <c r="F29" i="9"/>
  <c r="E29" i="9"/>
  <c r="D29" i="9"/>
  <c r="G39" i="9"/>
  <c r="F39" i="9"/>
  <c r="E39" i="9"/>
  <c r="D39" i="9"/>
  <c r="G43" i="9"/>
  <c r="F43" i="9"/>
  <c r="E43" i="9"/>
  <c r="D43" i="9"/>
  <c r="F45" i="9"/>
  <c r="E45" i="9"/>
  <c r="D45" i="9"/>
  <c r="C45" i="9"/>
  <c r="F53" i="9"/>
  <c r="E53" i="9"/>
  <c r="D53" i="9"/>
  <c r="G51" i="9"/>
  <c r="F51" i="9"/>
  <c r="E51" i="9"/>
  <c r="D51" i="9"/>
  <c r="G49" i="9"/>
  <c r="F49" i="9"/>
  <c r="E49" i="9"/>
  <c r="D49" i="9"/>
  <c r="D47" i="9" s="1"/>
  <c r="C53" i="9"/>
  <c r="C51" i="9"/>
  <c r="C49" i="9"/>
  <c r="E47" i="9"/>
  <c r="G55" i="9"/>
  <c r="F55" i="9"/>
  <c r="E55" i="9"/>
  <c r="D55" i="9"/>
  <c r="C60" i="9"/>
  <c r="C59" i="9" s="1"/>
  <c r="C58" i="9" s="1"/>
  <c r="G60" i="9"/>
  <c r="G59" i="9" s="1"/>
  <c r="G58" i="9" s="1"/>
  <c r="F60" i="9"/>
  <c r="E60" i="9"/>
  <c r="E59" i="9" s="1"/>
  <c r="E58" i="9" s="1"/>
  <c r="D60" i="9"/>
  <c r="D59" i="9" s="1"/>
  <c r="D58" i="9" s="1"/>
  <c r="C55" i="9"/>
  <c r="C43" i="9"/>
  <c r="C39" i="9"/>
  <c r="C29" i="9"/>
  <c r="C27" i="9"/>
  <c r="C23" i="9"/>
  <c r="C20" i="9"/>
  <c r="C17" i="9"/>
  <c r="C14" i="9"/>
  <c r="I55" i="9" l="1"/>
  <c r="H45" i="9"/>
  <c r="H43" i="9"/>
  <c r="H39" i="9"/>
  <c r="H29" i="9"/>
  <c r="H27" i="9"/>
  <c r="H49" i="9"/>
  <c r="H53" i="9"/>
  <c r="E13" i="9"/>
  <c r="E12" i="9" s="1"/>
  <c r="E10" i="9" s="1"/>
  <c r="I20" i="9"/>
  <c r="H60" i="9"/>
  <c r="I49" i="9"/>
  <c r="I51" i="9"/>
  <c r="I53" i="9"/>
  <c r="F47" i="9"/>
  <c r="F13" i="9"/>
  <c r="D13" i="9"/>
  <c r="D12" i="9" s="1"/>
  <c r="D10" i="9" s="1"/>
  <c r="F59" i="9"/>
  <c r="H55" i="9"/>
  <c r="I45" i="9"/>
  <c r="I43" i="9"/>
  <c r="I39" i="9"/>
  <c r="I29" i="9"/>
  <c r="I27" i="9"/>
  <c r="I23" i="9"/>
  <c r="I17" i="9"/>
  <c r="G13" i="9"/>
  <c r="H14" i="9"/>
  <c r="I14" i="9"/>
  <c r="H51" i="9"/>
  <c r="C47" i="9"/>
  <c r="I60" i="9"/>
  <c r="G47" i="9"/>
  <c r="C13" i="9"/>
  <c r="F12" i="9" l="1"/>
  <c r="C12" i="9"/>
  <c r="C10" i="9" s="1"/>
  <c r="H13" i="9"/>
  <c r="H59" i="9"/>
  <c r="F58" i="9"/>
  <c r="F10" i="9" s="1"/>
  <c r="I59" i="9"/>
  <c r="I47" i="9"/>
  <c r="H47" i="9"/>
  <c r="I13" i="9"/>
  <c r="G12" i="9"/>
  <c r="H12" i="9" l="1"/>
  <c r="G10" i="9"/>
  <c r="H10" i="9" s="1"/>
  <c r="H58" i="9"/>
  <c r="I58" i="9"/>
  <c r="I12" i="9"/>
  <c r="I10" i="9"/>
</calcChain>
</file>

<file path=xl/sharedStrings.xml><?xml version="1.0" encoding="utf-8"?>
<sst xmlns="http://schemas.openxmlformats.org/spreadsheetml/2006/main" count="138" uniqueCount="138">
  <si>
    <t>1</t>
  </si>
  <si>
    <t>PRESUPUESTO DE INGRESOS</t>
  </si>
  <si>
    <t>13</t>
  </si>
  <si>
    <t>INGRESOS PROPIOS</t>
  </si>
  <si>
    <t>131</t>
  </si>
  <si>
    <t>INGRESOS CORRIENTES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</si>
  <si>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</si>
  <si>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</si>
  <si>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</si>
  <si>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</si>
  <si>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</si>
  <si>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</si>
  <si>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</si>
  <si>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</si>
  <si>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</si>
  <si>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</si>
  <si>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</si>
  <si>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</si>
  <si>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</si>
  <si>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</si>
  <si>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</si>
  <si>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Programas Propios</t>
  </si>
  <si>
    <t>1310302</t>
  </si>
  <si>
    <t>Programas SUE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</si>
  <si>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</si>
  <si>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</si>
  <si>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</si>
  <si>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</si>
  <si>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</si>
  <si>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</si>
  <si>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</si>
  <si>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</si>
  <si>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13105</t>
  </si>
  <si>
    <t>OTROS SERVICIOS EDUCATIVOS</t>
  </si>
  <si>
    <t>1310501</t>
  </si>
  <si>
    <t>Servicios educativos y complementarios</t>
  </si>
  <si>
    <t>13108</t>
  </si>
  <si>
    <t>SERVICIOS TÉCNOLOGICOS</t>
  </si>
  <si>
    <t>1310801</t>
  </si>
  <si>
    <t>I.I.B.T.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</si>
  <si>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</si>
  <si>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</si>
  <si>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</si>
  <si>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</si>
  <si>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</si>
  <si>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</si>
  <si>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</si>
  <si>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</si>
  <si>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1310806</t>
  </si>
  <si>
    <t>Laboratorio de productos naturales</t>
  </si>
  <si>
    <t>1310807</t>
  </si>
  <si>
    <t>Laboratorio de propagación de plantas (Vivero)</t>
  </si>
  <si>
    <t>1310808</t>
  </si>
  <si>
    <t>Laboratorio de toxicología ambiental</t>
  </si>
  <si>
    <t>1310809</t>
  </si>
  <si>
    <t>Otros laboratorios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</si>
  <si>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</si>
  <si>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</si>
  <si>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</si>
  <si>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</si>
  <si>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</si>
  <si>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</si>
  <si>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</si>
  <si>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</si>
  <si>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13110</t>
  </si>
  <si>
    <t>OTROS INGRESOS CORRIENTES</t>
  </si>
  <si>
    <t>13111</t>
  </si>
  <si>
    <t>INGRESOS TRIBUTARIOS</t>
  </si>
  <si>
    <t>132</t>
  </si>
  <si>
    <t>RECURSOS DE CAPITAL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</si>
  <si>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</si>
  <si>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</si>
  <si>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</si>
  <si>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</si>
  <si>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</si>
  <si>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</si>
  <si>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</si>
  <si>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</si>
  <si>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13204</t>
  </si>
  <si>
    <t>RECUPERACION DE I.V.A</t>
  </si>
  <si>
    <t>133</t>
  </si>
  <si>
    <t>FONDOS ESPECIALES</t>
  </si>
  <si>
    <t>13301</t>
  </si>
  <si>
    <t>UNIDAD ADMINISTRATIVA ESPECIAL DE SALUD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</si>
  <si>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</si>
  <si>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</si>
  <si>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</si>
  <si>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</si>
  <si>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</si>
  <si>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</si>
  <si>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</si>
  <si>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</si>
  <si>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1410103</t>
  </si>
  <si>
    <t>Inversión</t>
  </si>
  <si>
    <t>1410104</t>
  </si>
  <si>
    <t>Concurrencia pasivo pensional</t>
  </si>
  <si>
    <t>14104</t>
  </si>
  <si>
    <t>RECURSOS CREE LEY 1607 DE 2012</t>
  </si>
  <si>
    <t>1410401</t>
  </si>
  <si>
    <t>Aportes recursos CREE</t>
  </si>
  <si>
    <t>MODIFICACIONES</t>
  </si>
  <si>
    <t>UNIVERSIDAD DE CÓRDOBA</t>
  </si>
  <si>
    <t>OFICINA DE ASUNTOS FINANCIEROS</t>
  </si>
  <si>
    <t>SECCIÓN DE PRESUPUESTO</t>
  </si>
  <si>
    <t>NIT 891080031-3</t>
  </si>
  <si>
    <t>CODIGO PPTALES</t>
  </si>
  <si>
    <t>CONCEPTOS PRESUPUESTALES</t>
  </si>
  <si>
    <t>PRESUPUESTO APROPIADO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</si>
  <si>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</si>
  <si>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</si>
  <si>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</si>
  <si>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</si>
  <si>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</si>
  <si>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</si>
  <si>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7=(5-6)</t>
  </si>
  <si>
    <t>8=(6/5)*100</t>
  </si>
  <si>
    <t xml:space="preserve">Esta información se publica atendiendo a la Ley 1712 de 2014, "Por medio de la cual se Crea la ley de Transparencia y del derecho de acceso </t>
  </si>
  <si>
    <t xml:space="preserve"> a la Información Pública Nacional y se dictan otras disposiciones".</t>
  </si>
  <si>
    <t>MARGEORGE GALVAN ZUMAQUE</t>
  </si>
  <si>
    <t xml:space="preserve"> INFORME DE EJECUCIÓN PRESUPUESTAL DE INGRESOS ACUMULADO</t>
  </si>
  <si>
    <t>1311001</t>
  </si>
  <si>
    <t>Arrendamiento de espacios físicos</t>
  </si>
  <si>
    <t>1311101</t>
  </si>
  <si>
    <t>Estampilla prodesarrollo Unicor Ley 382 de 1997</t>
  </si>
  <si>
    <t>1320401</t>
  </si>
  <si>
    <t>Devolución del I.V.A.</t>
  </si>
  <si>
    <t>13201</t>
  </si>
  <si>
    <t>RECURSOS DEL BALANCE</t>
  </si>
  <si>
    <t>14103</t>
  </si>
  <si>
    <t>RECURSOS ESTAMPILLA UNIVERSIDAD NACIONAL Y OTRAS, LEY 1697 DE 2013</t>
  </si>
  <si>
    <t>1410301</t>
  </si>
  <si>
    <t>Aportes estampilla Universidad Nacional y otras</t>
  </si>
  <si>
    <t>14109</t>
  </si>
  <si>
    <t>AJUSTES DE APORTES DE LA NACION</t>
  </si>
  <si>
    <t>1410901</t>
  </si>
  <si>
    <t>AJUSTESIPC RES. 23574 DE 21 DIC 2016</t>
  </si>
  <si>
    <t xml:space="preserve">                                            Jefe de Presupuesto ( E )</t>
  </si>
  <si>
    <t>01 DE  ENERO AL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</si>
</sst>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 Rounded MT Bold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Arial"/>
      <family val="2"/>
    </font>
    <font>
      <b/>
      <u val="double"/>
      <sz val="9"/>
      <color indexed="8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7" fillId="0" borderId="1" xfId="2" applyFont="1" applyFill="1" applyBorder="1"/>
    <xf numFmtId="43" fontId="6" fillId="0" borderId="3" xfId="1" applyNumberFormat="1" applyFont="1" applyFill="1" applyBorder="1"/>
    <xf numFmtId="0" fontId="7" fillId="0" borderId="4" xfId="2" applyFont="1" applyFill="1" applyBorder="1"/>
    <xf numFmtId="43" fontId="6" fillId="0" borderId="5" xfId="1" applyNumberFormat="1" applyFont="1" applyFill="1" applyBorder="1"/>
    <xf numFmtId="0" fontId="7" fillId="0" borderId="0" xfId="2" applyFont="1" applyFill="1" applyBorder="1" applyAlignment="1"/>
    <xf numFmtId="164" fontId="7" fillId="0" borderId="0" xfId="1" applyNumberFormat="1" applyFont="1" applyFill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3" fillId="0" borderId="0" xfId="0" applyNumberFormat="1" applyFont="1" applyAlignment="1">
      <alignment vertical="top"/>
    </xf>
    <xf numFmtId="4" fontId="3" fillId="0" borderId="0" xfId="0" applyNumberFormat="1" applyFont="1"/>
    <xf numFmtId="4" fontId="11" fillId="0" borderId="0" xfId="0" applyNumberFormat="1" applyFont="1" applyAlignment="1">
      <alignment vertical="top"/>
    </xf>
    <xf numFmtId="0" fontId="13" fillId="0" borderId="0" xfId="0" applyFont="1"/>
    <xf numFmtId="0" fontId="3" fillId="0" borderId="4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43" fontId="9" fillId="0" borderId="5" xfId="1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43" fontId="10" fillId="0" borderId="5" xfId="1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9" fontId="11" fillId="0" borderId="5" xfId="1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39" fontId="3" fillId="0" borderId="5" xfId="1" applyNumberFormat="1" applyFont="1" applyBorder="1" applyAlignment="1">
      <alignment vertical="top"/>
    </xf>
    <xf numFmtId="43" fontId="11" fillId="0" borderId="5" xfId="1" applyFont="1" applyBorder="1" applyAlignment="1">
      <alignment vertical="top"/>
    </xf>
    <xf numFmtId="43" fontId="3" fillId="0" borderId="5" xfId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43" fontId="12" fillId="0" borderId="5" xfId="1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43" fontId="3" fillId="0" borderId="3" xfId="1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9" fontId="13" fillId="0" borderId="5" xfId="1" applyNumberFormat="1" applyFont="1" applyBorder="1" applyAlignment="1">
      <alignment vertical="top"/>
    </xf>
    <xf numFmtId="165" fontId="3" fillId="0" borderId="5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3" fontId="3" fillId="0" borderId="0" xfId="0" applyNumberFormat="1" applyFont="1" applyFill="1" applyBorder="1" applyAlignment="1">
      <alignment horizontal="left" vertical="top"/>
    </xf>
    <xf numFmtId="164" fontId="9" fillId="0" borderId="0" xfId="1" applyNumberFormat="1" applyFont="1" applyBorder="1" applyAlignment="1">
      <alignment vertical="top"/>
    </xf>
    <xf numFmtId="164" fontId="10" fillId="0" borderId="0" xfId="1" applyNumberFormat="1" applyFont="1" applyBorder="1" applyAlignment="1">
      <alignment vertical="top"/>
    </xf>
    <xf numFmtId="164" fontId="11" fillId="0" borderId="0" xfId="1" applyNumberFormat="1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64" fontId="3" fillId="0" borderId="2" xfId="1" applyNumberFormat="1" applyFont="1" applyBorder="1" applyAlignment="1">
      <alignment vertical="top"/>
    </xf>
    <xf numFmtId="164" fontId="13" fillId="0" borderId="0" xfId="1" applyNumberFormat="1" applyFont="1" applyBorder="1" applyAlignment="1">
      <alignment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43" fontId="8" fillId="0" borderId="16" xfId="1" applyNumberFormat="1" applyFont="1" applyBorder="1" applyAlignment="1">
      <alignment horizontal="center"/>
    </xf>
    <xf numFmtId="43" fontId="8" fillId="0" borderId="17" xfId="1" applyNumberFormat="1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3" fontId="9" fillId="0" borderId="2" xfId="0" applyNumberFormat="1" applyFont="1" applyBorder="1" applyAlignment="1">
      <alignment vertical="top"/>
    </xf>
    <xf numFmtId="164" fontId="9" fillId="0" borderId="2" xfId="1" applyNumberFormat="1" applyFont="1" applyBorder="1" applyAlignment="1">
      <alignment vertical="top"/>
    </xf>
    <xf numFmtId="43" fontId="9" fillId="0" borderId="3" xfId="1" applyFont="1" applyBorder="1" applyAlignment="1">
      <alignment vertical="top"/>
    </xf>
    <xf numFmtId="164" fontId="3" fillId="0" borderId="10" xfId="1" applyNumberFormat="1" applyFont="1" applyBorder="1" applyAlignment="1">
      <alignment vertical="top"/>
    </xf>
    <xf numFmtId="43" fontId="3" fillId="0" borderId="11" xfId="1" applyFont="1" applyBorder="1" applyAlignment="1">
      <alignment vertical="top"/>
    </xf>
    <xf numFmtId="0" fontId="4" fillId="0" borderId="9" xfId="0" applyFont="1" applyFill="1" applyBorder="1"/>
    <xf numFmtId="0" fontId="5" fillId="0" borderId="10" xfId="0" applyFont="1" applyFill="1" applyBorder="1"/>
    <xf numFmtId="3" fontId="4" fillId="0" borderId="10" xfId="0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7" fillId="0" borderId="2" xfId="2" applyFont="1" applyFill="1" applyBorder="1" applyAlignment="1">
      <alignment horizontal="center"/>
    </xf>
    <xf numFmtId="43" fontId="7" fillId="0" borderId="2" xfId="1" applyNumberFormat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43" fontId="8" fillId="0" borderId="7" xfId="1" applyNumberFormat="1" applyFont="1" applyBorder="1" applyAlignment="1">
      <alignment horizontal="center" wrapText="1"/>
    </xf>
    <xf numFmtId="43" fontId="8" fillId="0" borderId="13" xfId="1" applyNumberFormat="1" applyFont="1" applyBorder="1" applyAlignment="1">
      <alignment horizontal="center" wrapText="1"/>
    </xf>
    <xf numFmtId="43" fontId="8" fillId="0" borderId="8" xfId="1" applyNumberFormat="1" applyFont="1" applyBorder="1" applyAlignment="1">
      <alignment horizontal="center" wrapText="1"/>
    </xf>
    <xf numFmtId="43" fontId="8" fillId="0" borderId="14" xfId="1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center" wrapText="1"/>
    </xf>
    <xf numFmtId="164" fontId="8" fillId="0" borderId="13" xfId="1" applyNumberFormat="1" applyFont="1" applyBorder="1" applyAlignment="1">
      <alignment horizontal="center" wrapText="1"/>
    </xf>
  </cellXfs>
  <cellStyles count="3">
    <cellStyle name="Buena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18475</xdr:rowOff>
    </xdr:from>
    <xdr:to>
      <xdr:col>1</xdr:col>
      <xdr:colOff>660797</xdr:colOff>
      <xdr:row>5</xdr:row>
      <xdr:rowOff>37525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359" y="18475"/>
          <a:ext cx="61317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676275</xdr:colOff>
      <xdr:row>0</xdr:row>
      <xdr:rowOff>57150</xdr:rowOff>
    </xdr:from>
    <xdr:to>
      <xdr:col>8</xdr:col>
      <xdr:colOff>104775</xdr:colOff>
      <xdr:row>5</xdr:row>
      <xdr:rowOff>123826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7305675" y="57150"/>
          <a:ext cx="1619250" cy="1019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es-CO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6</xdr:col>
      <xdr:colOff>304800</xdr:colOff>
      <xdr:row>1</xdr:row>
      <xdr:rowOff>104775</xdr:rowOff>
    </xdr:from>
    <xdr:to>
      <xdr:col>8</xdr:col>
      <xdr:colOff>333375</xdr:colOff>
      <xdr:row>4</xdr:row>
      <xdr:rowOff>66675</xdr:rowOff>
    </xdr:to>
    <xdr:pic>
      <xdr:nvPicPr>
        <xdr:cNvPr id="4" name="3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95275"/>
          <a:ext cx="22193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zoomScale="166" zoomScaleNormal="166" workbookViewId="0">
      <selection activeCell="H17" sqref="H17"/>
    </sheetView>
  </sheetViews>
  <sheetFormatPr baseColWidth="10" defaultRowHeight="12" x14ac:dyDescent="0.2"/>
  <cols>
    <col min="1" max="1" width="8.140625" style="1" customWidth="1"/>
    <col min="2" max="2" width="29" style="1" customWidth="1"/>
    <col min="3" max="3" width="13.7109375" style="1" customWidth="1"/>
    <col min="4" max="4" width="12.85546875" style="1" customWidth="1"/>
    <col min="5" max="5" width="10" style="1" customWidth="1"/>
    <col min="6" max="6" width="13.7109375" style="1" customWidth="1"/>
    <col min="7" max="7" width="15.140625" style="1" customWidth="1"/>
    <col min="8" max="8" width="14.85546875" style="1" customWidth="1"/>
    <col min="9" max="9" width="12.140625" style="1" customWidth="1"/>
    <col min="10" max="10" width="20" style="1" customWidth="1"/>
    <col min="11" max="16384" width="11.42578125" style="1"/>
  </cols>
  <sheetData>
    <row r="1" spans="1:9" x14ac:dyDescent="0.2">
      <c r="A1" s="5"/>
      <c r="B1" s="81" t="s">
        <v>101</v>
      </c>
      <c r="C1" s="81"/>
      <c r="D1" s="81"/>
      <c r="E1" s="81"/>
      <c r="F1" s="81"/>
      <c r="G1" s="81"/>
      <c r="H1" s="82"/>
      <c r="I1" s="6"/>
    </row>
    <row r="2" spans="1:9" x14ac:dyDescent="0.2">
      <c r="A2" s="7"/>
      <c r="B2" s="84" t="s">
        <v>102</v>
      </c>
      <c r="C2" s="84"/>
      <c r="D2" s="84"/>
      <c r="E2" s="84"/>
      <c r="F2" s="84"/>
      <c r="G2" s="84"/>
      <c r="H2" s="83"/>
      <c r="I2" s="8"/>
    </row>
    <row r="3" spans="1:9" x14ac:dyDescent="0.2">
      <c r="A3" s="7"/>
      <c r="B3" s="84" t="s">
        <v>103</v>
      </c>
      <c r="C3" s="84"/>
      <c r="D3" s="84"/>
      <c r="E3" s="84"/>
      <c r="F3" s="84"/>
      <c r="G3" s="84"/>
      <c r="H3" s="83"/>
      <c r="I3" s="8"/>
    </row>
    <row r="4" spans="1:9" x14ac:dyDescent="0.2">
      <c r="A4" s="7"/>
      <c r="B4" s="84" t="s">
        <v>119</v>
      </c>
      <c r="C4" s="84"/>
      <c r="D4" s="84"/>
      <c r="E4" s="84"/>
      <c r="F4" s="84"/>
      <c r="G4" s="84"/>
      <c r="H4" s="83"/>
      <c r="I4" s="8"/>
    </row>
    <row r="5" spans="1:9" x14ac:dyDescent="0.2">
      <c r="A5" s="7"/>
      <c r="B5" s="84" t="s">
        <v>137</v>
      </c>
      <c r="C5" s="84"/>
      <c r="D5" s="84"/>
      <c r="E5" s="84"/>
      <c r="F5" s="84"/>
      <c r="G5" s="84"/>
      <c r="H5" s="83"/>
      <c r="I5" s="8"/>
    </row>
    <row r="6" spans="1:9" ht="12.75" thickBot="1" x14ac:dyDescent="0.25">
      <c r="A6" s="7"/>
      <c r="B6" s="9" t="s">
        <v>104</v>
      </c>
      <c r="C6" s="9"/>
      <c r="D6" s="9"/>
      <c r="E6" s="9"/>
      <c r="F6" s="9"/>
      <c r="G6" s="10"/>
      <c r="H6" s="83"/>
      <c r="I6" s="8"/>
    </row>
    <row r="7" spans="1:9" ht="21" customHeight="1" x14ac:dyDescent="0.2">
      <c r="A7" s="90" t="s">
        <v>105</v>
      </c>
      <c r="B7" s="92" t="s">
        <v>106</v>
      </c>
      <c r="C7" s="92" t="s">
        <v>107</v>
      </c>
      <c r="D7" s="92" t="s">
        <v>100</v>
      </c>
      <c r="E7" s="92"/>
      <c r="F7" s="92" t="s">
        <v>108</v>
      </c>
      <c r="G7" s="94" t="s">
        <v>109</v>
      </c>
      <c r="H7" s="85" t="s">
        <v>110</v>
      </c>
      <c r="I7" s="87" t="s">
        <v>111</v>
      </c>
    </row>
    <row r="8" spans="1:9" ht="18.75" customHeight="1" thickBot="1" x14ac:dyDescent="0.25">
      <c r="A8" s="91"/>
      <c r="B8" s="93"/>
      <c r="C8" s="93"/>
      <c r="D8" s="41" t="s">
        <v>112</v>
      </c>
      <c r="E8" s="42" t="s">
        <v>113</v>
      </c>
      <c r="F8" s="93"/>
      <c r="G8" s="95"/>
      <c r="H8" s="86"/>
      <c r="I8" s="88"/>
    </row>
    <row r="9" spans="1:9" ht="12.75" thickBot="1" x14ac:dyDescent="0.25">
      <c r="A9" s="60">
        <v>1</v>
      </c>
      <c r="B9" s="61">
        <v>2</v>
      </c>
      <c r="C9" s="62">
        <v>3</v>
      </c>
      <c r="D9" s="89">
        <v>4</v>
      </c>
      <c r="E9" s="89"/>
      <c r="F9" s="62">
        <v>5</v>
      </c>
      <c r="G9" s="62">
        <v>6</v>
      </c>
      <c r="H9" s="63" t="s">
        <v>114</v>
      </c>
      <c r="I9" s="64" t="s">
        <v>115</v>
      </c>
    </row>
    <row r="10" spans="1:9" s="11" customFormat="1" x14ac:dyDescent="0.2">
      <c r="A10" s="65" t="s">
        <v>0</v>
      </c>
      <c r="B10" s="66" t="s">
        <v>1</v>
      </c>
      <c r="C10" s="67">
        <f>C12+C58</f>
        <v>156690507689</v>
      </c>
      <c r="D10" s="67">
        <f>D12+D58</f>
        <v>31576428621</v>
      </c>
      <c r="E10" s="67">
        <f>E12+E58</f>
        <v>0</v>
      </c>
      <c r="F10" s="67">
        <f>F12+F58</f>
        <v>188266936310</v>
      </c>
      <c r="G10" s="68">
        <f>G12+G58</f>
        <v>26618191086.16</v>
      </c>
      <c r="H10" s="67">
        <f>F10-G10</f>
        <v>161648745223.84</v>
      </c>
      <c r="I10" s="69">
        <f>G10/F10*100</f>
        <v>14.138537338457846</v>
      </c>
    </row>
    <row r="11" spans="1:9" s="11" customFormat="1" x14ac:dyDescent="0.2">
      <c r="A11" s="19"/>
      <c r="B11" s="20"/>
      <c r="C11" s="21"/>
      <c r="D11" s="21"/>
      <c r="E11" s="21"/>
      <c r="F11" s="21"/>
      <c r="G11" s="54"/>
      <c r="H11" s="21"/>
      <c r="I11" s="22"/>
    </row>
    <row r="12" spans="1:9" s="12" customFormat="1" x14ac:dyDescent="0.2">
      <c r="A12" s="23" t="s">
        <v>2</v>
      </c>
      <c r="B12" s="24" t="s">
        <v>3</v>
      </c>
      <c r="C12" s="25">
        <f>C13+C47+C55</f>
        <v>35819178843</v>
      </c>
      <c r="D12" s="25">
        <f>D13+D47+D55</f>
        <v>30962882963</v>
      </c>
      <c r="E12" s="25">
        <f>E13+E47+E55</f>
        <v>0</v>
      </c>
      <c r="F12" s="25">
        <f>F13+F47+F55</f>
        <v>66782061806</v>
      </c>
      <c r="G12" s="55">
        <f>G13+G47+G55</f>
        <v>1411646432.1599998</v>
      </c>
      <c r="H12" s="25">
        <f t="shared" ref="H12:H69" si="0">F12-G12</f>
        <v>65370415373.839996</v>
      </c>
      <c r="I12" s="26">
        <f t="shared" ref="I12:I69" si="1">G12/F12*100</f>
        <v>2.1138107958702932</v>
      </c>
    </row>
    <row r="13" spans="1:9" s="12" customFormat="1" x14ac:dyDescent="0.2">
      <c r="A13" s="23" t="s">
        <v>4</v>
      </c>
      <c r="B13" s="24" t="s">
        <v>5</v>
      </c>
      <c r="C13" s="25">
        <f>C14+C17+C20+C23+C27+C29+C39+C43+C45</f>
        <v>28799178843</v>
      </c>
      <c r="D13" s="25">
        <f t="shared" ref="D13:G13" si="2">D14+D17+D20+D23+D27+D29+D39+D43+D45</f>
        <v>0</v>
      </c>
      <c r="E13" s="25">
        <f t="shared" si="2"/>
        <v>0</v>
      </c>
      <c r="F13" s="25">
        <f t="shared" si="2"/>
        <v>28799178843</v>
      </c>
      <c r="G13" s="55">
        <f t="shared" si="2"/>
        <v>566863315.15999997</v>
      </c>
      <c r="H13" s="25">
        <f t="shared" si="0"/>
        <v>28232315527.84</v>
      </c>
      <c r="I13" s="26">
        <f t="shared" si="1"/>
        <v>1.968331521708589</v>
      </c>
    </row>
    <row r="14" spans="1:9" s="13" customFormat="1" x14ac:dyDescent="0.2">
      <c r="A14" s="27" t="s">
        <v>6</v>
      </c>
      <c r="B14" s="28" t="s">
        <v>7</v>
      </c>
      <c r="C14" s="29">
        <f>C15+C16</f>
        <v>861574098</v>
      </c>
      <c r="D14" s="29">
        <f t="shared" ref="D14:F14" si="3">D15+D16</f>
        <v>0</v>
      </c>
      <c r="E14" s="29">
        <f t="shared" si="3"/>
        <v>0</v>
      </c>
      <c r="F14" s="29">
        <f t="shared" si="3"/>
        <v>861574098</v>
      </c>
      <c r="G14" s="29">
        <f t="shared" ref="G14" si="4">G15+G16</f>
        <v>0</v>
      </c>
      <c r="H14" s="29">
        <f t="shared" si="0"/>
        <v>861574098</v>
      </c>
      <c r="I14" s="30">
        <f t="shared" si="1"/>
        <v>0</v>
      </c>
    </row>
    <row r="15" spans="1:9" x14ac:dyDescent="0.2">
      <c r="A15" s="18" t="s">
        <v>8</v>
      </c>
      <c r="B15" s="3" t="s">
        <v>9</v>
      </c>
      <c r="C15" s="31">
        <v>811574098</v>
      </c>
      <c r="D15" s="31">
        <v>0</v>
      </c>
      <c r="E15" s="31">
        <v>0</v>
      </c>
      <c r="F15" s="31">
        <v>811574098</v>
      </c>
      <c r="G15" s="31">
        <v>0</v>
      </c>
      <c r="H15" s="31">
        <f t="shared" si="0"/>
        <v>811574098</v>
      </c>
      <c r="I15" s="33">
        <f t="shared" si="1"/>
        <v>0</v>
      </c>
    </row>
    <row r="16" spans="1:9" x14ac:dyDescent="0.2">
      <c r="A16" s="18" t="s">
        <v>10</v>
      </c>
      <c r="B16" s="3" t="s">
        <v>11</v>
      </c>
      <c r="C16" s="31">
        <v>50000000</v>
      </c>
      <c r="D16" s="31">
        <v>0</v>
      </c>
      <c r="E16" s="31">
        <v>0</v>
      </c>
      <c r="F16" s="31">
        <v>50000000</v>
      </c>
      <c r="G16" s="31">
        <v>0</v>
      </c>
      <c r="H16" s="31">
        <f t="shared" si="0"/>
        <v>50000000</v>
      </c>
      <c r="I16" s="33">
        <f t="shared" si="1"/>
        <v>0</v>
      </c>
    </row>
    <row r="17" spans="1:10" s="13" customFormat="1" x14ac:dyDescent="0.2">
      <c r="A17" s="27" t="s">
        <v>12</v>
      </c>
      <c r="B17" s="28" t="s">
        <v>13</v>
      </c>
      <c r="C17" s="29">
        <f>C18+C19</f>
        <v>8998104745</v>
      </c>
      <c r="D17" s="29">
        <f t="shared" ref="D17:G17" si="5">D18+D19</f>
        <v>0</v>
      </c>
      <c r="E17" s="29">
        <f t="shared" si="5"/>
        <v>0</v>
      </c>
      <c r="F17" s="29">
        <f t="shared" si="5"/>
        <v>8998104745</v>
      </c>
      <c r="G17" s="56">
        <f t="shared" si="5"/>
        <v>284194763.38</v>
      </c>
      <c r="H17" s="29">
        <f t="shared" si="0"/>
        <v>8713909981.6200008</v>
      </c>
      <c r="I17" s="34">
        <f t="shared" si="1"/>
        <v>3.1583846980434322</v>
      </c>
    </row>
    <row r="18" spans="1:10" x14ac:dyDescent="0.2">
      <c r="A18" s="18" t="s">
        <v>14</v>
      </c>
      <c r="B18" s="3" t="s">
        <v>15</v>
      </c>
      <c r="C18" s="31">
        <v>4750798559</v>
      </c>
      <c r="D18" s="31">
        <v>0</v>
      </c>
      <c r="E18" s="31">
        <v>0</v>
      </c>
      <c r="F18" s="31">
        <v>4750798559</v>
      </c>
      <c r="G18" s="57">
        <v>264966167</v>
      </c>
      <c r="H18" s="31">
        <f t="shared" si="0"/>
        <v>4485832392</v>
      </c>
      <c r="I18" s="35">
        <f t="shared" si="1"/>
        <v>5.5772974524049905</v>
      </c>
      <c r="J18" s="15"/>
    </row>
    <row r="19" spans="1:10" x14ac:dyDescent="0.2">
      <c r="A19" s="18" t="s">
        <v>16</v>
      </c>
      <c r="B19" s="3" t="s">
        <v>17</v>
      </c>
      <c r="C19" s="31">
        <v>4247306186</v>
      </c>
      <c r="D19" s="31">
        <v>0</v>
      </c>
      <c r="E19" s="31">
        <v>0</v>
      </c>
      <c r="F19" s="31">
        <v>4247306186</v>
      </c>
      <c r="G19" s="57">
        <v>19228596.379999999</v>
      </c>
      <c r="H19" s="31">
        <f t="shared" si="0"/>
        <v>4228077589.6199999</v>
      </c>
      <c r="I19" s="35">
        <f t="shared" si="1"/>
        <v>0.45272451615052928</v>
      </c>
      <c r="J19" s="14"/>
    </row>
    <row r="20" spans="1:10" s="13" customFormat="1" x14ac:dyDescent="0.2">
      <c r="A20" s="27" t="s">
        <v>18</v>
      </c>
      <c r="B20" s="28" t="s">
        <v>19</v>
      </c>
      <c r="C20" s="29">
        <f>C21+C22</f>
        <v>5400000000</v>
      </c>
      <c r="D20" s="29">
        <f t="shared" ref="D20:F20" si="6">D21+D22</f>
        <v>0</v>
      </c>
      <c r="E20" s="29">
        <f t="shared" si="6"/>
        <v>0</v>
      </c>
      <c r="F20" s="29">
        <f t="shared" si="6"/>
        <v>5400000000</v>
      </c>
      <c r="G20" s="56">
        <f>G21+G22</f>
        <v>67571131.409999996</v>
      </c>
      <c r="H20" s="29">
        <f t="shared" si="0"/>
        <v>5332428868.5900002</v>
      </c>
      <c r="I20" s="34">
        <f t="shared" si="1"/>
        <v>1.2513172483333332</v>
      </c>
      <c r="J20" s="16"/>
    </row>
    <row r="21" spans="1:10" x14ac:dyDescent="0.2">
      <c r="A21" s="18" t="s">
        <v>20</v>
      </c>
      <c r="B21" s="3" t="s">
        <v>21</v>
      </c>
      <c r="C21" s="31">
        <v>3200000000</v>
      </c>
      <c r="D21" s="31">
        <v>0</v>
      </c>
      <c r="E21" s="31">
        <v>0</v>
      </c>
      <c r="F21" s="31">
        <v>3200000000</v>
      </c>
      <c r="G21" s="57">
        <v>56547085.409999996</v>
      </c>
      <c r="H21" s="31">
        <f t="shared" si="0"/>
        <v>3143452914.5900002</v>
      </c>
      <c r="I21" s="35">
        <f t="shared" si="1"/>
        <v>1.7670964190624998</v>
      </c>
    </row>
    <row r="22" spans="1:10" x14ac:dyDescent="0.2">
      <c r="A22" s="18" t="s">
        <v>22</v>
      </c>
      <c r="B22" s="3" t="s">
        <v>23</v>
      </c>
      <c r="C22" s="31">
        <v>2200000000</v>
      </c>
      <c r="D22" s="31">
        <v>0</v>
      </c>
      <c r="E22" s="31">
        <v>0</v>
      </c>
      <c r="F22" s="31">
        <v>2200000000</v>
      </c>
      <c r="G22" s="57">
        <v>11024046</v>
      </c>
      <c r="H22" s="31">
        <f t="shared" si="0"/>
        <v>2188975954</v>
      </c>
      <c r="I22" s="35">
        <f t="shared" si="1"/>
        <v>0.50109300000000001</v>
      </c>
      <c r="J22" s="15"/>
    </row>
    <row r="23" spans="1:10" s="13" customFormat="1" x14ac:dyDescent="0.2">
      <c r="A23" s="27" t="s">
        <v>24</v>
      </c>
      <c r="B23" s="28" t="s">
        <v>25</v>
      </c>
      <c r="C23" s="29">
        <f>C24+C25+C26</f>
        <v>2750000000</v>
      </c>
      <c r="D23" s="29">
        <f t="shared" ref="D23:F23" si="7">D24+D25+D26</f>
        <v>0</v>
      </c>
      <c r="E23" s="29">
        <f t="shared" si="7"/>
        <v>0</v>
      </c>
      <c r="F23" s="29">
        <f t="shared" si="7"/>
        <v>2750000000</v>
      </c>
      <c r="G23" s="56">
        <f>G24+G25+G26</f>
        <v>843000</v>
      </c>
      <c r="H23" s="29">
        <f t="shared" si="0"/>
        <v>2749157000</v>
      </c>
      <c r="I23" s="34">
        <f t="shared" si="1"/>
        <v>3.0654545454545452E-2</v>
      </c>
    </row>
    <row r="24" spans="1:10" x14ac:dyDescent="0.2">
      <c r="A24" s="18" t="s">
        <v>26</v>
      </c>
      <c r="B24" s="3" t="s">
        <v>27</v>
      </c>
      <c r="C24" s="31">
        <v>1500000000</v>
      </c>
      <c r="D24" s="31">
        <v>0</v>
      </c>
      <c r="E24" s="31">
        <v>0</v>
      </c>
      <c r="F24" s="31">
        <v>1500000000</v>
      </c>
      <c r="G24" s="57">
        <v>37000</v>
      </c>
      <c r="H24" s="31">
        <f t="shared" si="0"/>
        <v>1499963000</v>
      </c>
      <c r="I24" s="33">
        <f t="shared" si="1"/>
        <v>2.4666666666666665E-3</v>
      </c>
    </row>
    <row r="25" spans="1:10" x14ac:dyDescent="0.2">
      <c r="A25" s="18" t="s">
        <v>28</v>
      </c>
      <c r="B25" s="3" t="s">
        <v>29</v>
      </c>
      <c r="C25" s="31">
        <v>1200000000</v>
      </c>
      <c r="D25" s="31">
        <v>0</v>
      </c>
      <c r="E25" s="31">
        <v>0</v>
      </c>
      <c r="F25" s="31">
        <v>1200000000</v>
      </c>
      <c r="G25" s="31">
        <v>0</v>
      </c>
      <c r="H25" s="31">
        <f t="shared" si="0"/>
        <v>1200000000</v>
      </c>
      <c r="I25" s="33">
        <f t="shared" si="1"/>
        <v>0</v>
      </c>
    </row>
    <row r="26" spans="1:10" x14ac:dyDescent="0.2">
      <c r="A26" s="18" t="s">
        <v>30</v>
      </c>
      <c r="B26" s="3" t="s">
        <v>31</v>
      </c>
      <c r="C26" s="31">
        <v>50000000</v>
      </c>
      <c r="D26" s="31">
        <v>0</v>
      </c>
      <c r="E26" s="31">
        <v>0</v>
      </c>
      <c r="F26" s="31">
        <v>50000000</v>
      </c>
      <c r="G26" s="57">
        <v>806000</v>
      </c>
      <c r="H26" s="31">
        <f t="shared" si="0"/>
        <v>49194000</v>
      </c>
      <c r="I26" s="35">
        <f t="shared" si="1"/>
        <v>1.6119999999999999</v>
      </c>
    </row>
    <row r="27" spans="1:10" s="13" customFormat="1" x14ac:dyDescent="0.2">
      <c r="A27" s="27" t="s">
        <v>32</v>
      </c>
      <c r="B27" s="28" t="s">
        <v>33</v>
      </c>
      <c r="C27" s="29">
        <f>C28</f>
        <v>2100000000</v>
      </c>
      <c r="D27" s="29">
        <f t="shared" ref="D27:G27" si="8">D28</f>
        <v>0</v>
      </c>
      <c r="E27" s="29">
        <f t="shared" si="8"/>
        <v>0</v>
      </c>
      <c r="F27" s="29">
        <f t="shared" si="8"/>
        <v>2100000000</v>
      </c>
      <c r="G27" s="56">
        <f t="shared" si="8"/>
        <v>35006427.369999997</v>
      </c>
      <c r="H27" s="29">
        <f t="shared" si="0"/>
        <v>2064993572.6300001</v>
      </c>
      <c r="I27" s="34">
        <f t="shared" si="1"/>
        <v>1.6669727319047616</v>
      </c>
    </row>
    <row r="28" spans="1:10" x14ac:dyDescent="0.2">
      <c r="A28" s="18" t="s">
        <v>34</v>
      </c>
      <c r="B28" s="3" t="s">
        <v>35</v>
      </c>
      <c r="C28" s="31">
        <v>2100000000</v>
      </c>
      <c r="D28" s="31">
        <v>0</v>
      </c>
      <c r="E28" s="31">
        <v>0</v>
      </c>
      <c r="F28" s="31">
        <v>2100000000</v>
      </c>
      <c r="G28" s="57">
        <v>35006427.369999997</v>
      </c>
      <c r="H28" s="36">
        <f t="shared" si="0"/>
        <v>2064993572.6300001</v>
      </c>
      <c r="I28" s="37">
        <f t="shared" si="1"/>
        <v>1.6669727319047616</v>
      </c>
    </row>
    <row r="29" spans="1:10" s="13" customFormat="1" x14ac:dyDescent="0.2">
      <c r="A29" s="27" t="s">
        <v>36</v>
      </c>
      <c r="B29" s="28" t="s">
        <v>37</v>
      </c>
      <c r="C29" s="29">
        <f>C30+C31+C32+C33+C34+C35+C36+C37+C38</f>
        <v>562500000</v>
      </c>
      <c r="D29" s="29">
        <f t="shared" ref="D29:G29" si="9">D30+D31+D32+D33+D34+D35+D36+D37+D38</f>
        <v>0</v>
      </c>
      <c r="E29" s="29">
        <f t="shared" si="9"/>
        <v>0</v>
      </c>
      <c r="F29" s="29">
        <f t="shared" si="9"/>
        <v>562500000</v>
      </c>
      <c r="G29" s="56">
        <f t="shared" si="9"/>
        <v>162636124</v>
      </c>
      <c r="H29" s="29">
        <f t="shared" si="0"/>
        <v>399863876</v>
      </c>
      <c r="I29" s="34">
        <f t="shared" si="1"/>
        <v>28.913088711111111</v>
      </c>
    </row>
    <row r="30" spans="1:10" x14ac:dyDescent="0.2">
      <c r="A30" s="18" t="s">
        <v>38</v>
      </c>
      <c r="B30" s="3" t="s">
        <v>39</v>
      </c>
      <c r="C30" s="31">
        <v>500000</v>
      </c>
      <c r="D30" s="31">
        <v>0</v>
      </c>
      <c r="E30" s="31">
        <v>0</v>
      </c>
      <c r="F30" s="31">
        <v>500000</v>
      </c>
      <c r="G30" s="31">
        <v>0</v>
      </c>
      <c r="H30" s="31">
        <f t="shared" si="0"/>
        <v>500000</v>
      </c>
      <c r="I30" s="33">
        <f t="shared" si="1"/>
        <v>0</v>
      </c>
    </row>
    <row r="31" spans="1:10" x14ac:dyDescent="0.2">
      <c r="A31" s="18" t="s">
        <v>40</v>
      </c>
      <c r="B31" s="3" t="s">
        <v>41</v>
      </c>
      <c r="C31" s="31">
        <v>60000000</v>
      </c>
      <c r="D31" s="31">
        <v>0</v>
      </c>
      <c r="E31" s="31">
        <v>0</v>
      </c>
      <c r="F31" s="31">
        <v>60000000</v>
      </c>
      <c r="G31" s="57">
        <v>126956800</v>
      </c>
      <c r="H31" s="31">
        <f t="shared" si="0"/>
        <v>-66956800</v>
      </c>
      <c r="I31" s="35">
        <f t="shared" si="1"/>
        <v>211.59466666666668</v>
      </c>
    </row>
    <row r="32" spans="1:10" x14ac:dyDescent="0.2">
      <c r="A32" s="18" t="s">
        <v>42</v>
      </c>
      <c r="B32" s="3" t="s">
        <v>43</v>
      </c>
      <c r="C32" s="31">
        <v>40000000</v>
      </c>
      <c r="D32" s="31">
        <v>0</v>
      </c>
      <c r="E32" s="31">
        <v>0</v>
      </c>
      <c r="F32" s="31">
        <v>40000000</v>
      </c>
      <c r="G32" s="57">
        <v>1758700</v>
      </c>
      <c r="H32" s="31">
        <f t="shared" si="0"/>
        <v>38241300</v>
      </c>
      <c r="I32" s="35">
        <f t="shared" si="1"/>
        <v>4.3967499999999999</v>
      </c>
    </row>
    <row r="33" spans="1:9" x14ac:dyDescent="0.2">
      <c r="A33" s="18" t="s">
        <v>44</v>
      </c>
      <c r="B33" s="3" t="s">
        <v>45</v>
      </c>
      <c r="C33" s="31">
        <v>250000000</v>
      </c>
      <c r="D33" s="31">
        <v>0</v>
      </c>
      <c r="E33" s="31">
        <v>0</v>
      </c>
      <c r="F33" s="31">
        <v>250000000</v>
      </c>
      <c r="G33" s="57">
        <v>20074000</v>
      </c>
      <c r="H33" s="31">
        <f t="shared" si="0"/>
        <v>229926000</v>
      </c>
      <c r="I33" s="35">
        <f t="shared" si="1"/>
        <v>8.0296000000000003</v>
      </c>
    </row>
    <row r="34" spans="1:9" x14ac:dyDescent="0.2">
      <c r="A34" s="18" t="s">
        <v>46</v>
      </c>
      <c r="B34" s="3" t="s">
        <v>47</v>
      </c>
      <c r="C34" s="31">
        <v>170000000</v>
      </c>
      <c r="D34" s="31">
        <v>0</v>
      </c>
      <c r="E34" s="31">
        <v>0</v>
      </c>
      <c r="F34" s="31">
        <v>170000000</v>
      </c>
      <c r="G34" s="57">
        <v>13846624</v>
      </c>
      <c r="H34" s="31">
        <f t="shared" si="0"/>
        <v>156153376</v>
      </c>
      <c r="I34" s="35">
        <f t="shared" si="1"/>
        <v>8.1450729411764708</v>
      </c>
    </row>
    <row r="35" spans="1:9" x14ac:dyDescent="0.2">
      <c r="A35" s="18" t="s">
        <v>48</v>
      </c>
      <c r="B35" s="3" t="s">
        <v>49</v>
      </c>
      <c r="C35" s="31">
        <v>2000000</v>
      </c>
      <c r="D35" s="31">
        <v>0</v>
      </c>
      <c r="E35" s="31">
        <v>0</v>
      </c>
      <c r="F35" s="31">
        <v>2000000</v>
      </c>
      <c r="G35" s="31">
        <v>0</v>
      </c>
      <c r="H35" s="31">
        <f t="shared" si="0"/>
        <v>2000000</v>
      </c>
      <c r="I35" s="33">
        <f t="shared" si="1"/>
        <v>0</v>
      </c>
    </row>
    <row r="36" spans="1:9" x14ac:dyDescent="0.2">
      <c r="A36" s="18" t="s">
        <v>50</v>
      </c>
      <c r="B36" s="3" t="s">
        <v>51</v>
      </c>
      <c r="C36" s="31">
        <v>10000000</v>
      </c>
      <c r="D36" s="31">
        <v>0</v>
      </c>
      <c r="E36" s="31">
        <v>0</v>
      </c>
      <c r="F36" s="31">
        <v>10000000</v>
      </c>
      <c r="G36" s="31">
        <v>0</v>
      </c>
      <c r="H36" s="31">
        <f t="shared" si="0"/>
        <v>10000000</v>
      </c>
      <c r="I36" s="33">
        <f t="shared" si="1"/>
        <v>0</v>
      </c>
    </row>
    <row r="37" spans="1:9" x14ac:dyDescent="0.2">
      <c r="A37" s="18" t="s">
        <v>52</v>
      </c>
      <c r="B37" s="3" t="s">
        <v>53</v>
      </c>
      <c r="C37" s="31">
        <v>20000000</v>
      </c>
      <c r="D37" s="31">
        <v>0</v>
      </c>
      <c r="E37" s="31">
        <v>0</v>
      </c>
      <c r="F37" s="31">
        <v>20000000</v>
      </c>
      <c r="G37" s="31">
        <v>0</v>
      </c>
      <c r="H37" s="31">
        <f t="shared" si="0"/>
        <v>20000000</v>
      </c>
      <c r="I37" s="33">
        <f t="shared" si="1"/>
        <v>0</v>
      </c>
    </row>
    <row r="38" spans="1:9" x14ac:dyDescent="0.2">
      <c r="A38" s="18" t="s">
        <v>54</v>
      </c>
      <c r="B38" s="3" t="s">
        <v>55</v>
      </c>
      <c r="C38" s="31">
        <v>10000000</v>
      </c>
      <c r="D38" s="31">
        <v>0</v>
      </c>
      <c r="E38" s="31">
        <v>0</v>
      </c>
      <c r="F38" s="31">
        <v>10000000</v>
      </c>
      <c r="G38" s="31">
        <v>0</v>
      </c>
      <c r="H38" s="31">
        <f t="shared" si="0"/>
        <v>10000000</v>
      </c>
      <c r="I38" s="33">
        <f t="shared" si="1"/>
        <v>0</v>
      </c>
    </row>
    <row r="39" spans="1:9" s="13" customFormat="1" x14ac:dyDescent="0.2">
      <c r="A39" s="27" t="s">
        <v>56</v>
      </c>
      <c r="B39" s="28" t="s">
        <v>57</v>
      </c>
      <c r="C39" s="29">
        <f>C40+C41+C42</f>
        <v>37000000</v>
      </c>
      <c r="D39" s="29">
        <f t="shared" ref="D39:G39" si="10">D40+D41+D42</f>
        <v>0</v>
      </c>
      <c r="E39" s="29">
        <f t="shared" si="10"/>
        <v>0</v>
      </c>
      <c r="F39" s="29">
        <f t="shared" si="10"/>
        <v>37000000</v>
      </c>
      <c r="G39" s="56">
        <f t="shared" si="10"/>
        <v>4355000</v>
      </c>
      <c r="H39" s="29">
        <f t="shared" si="0"/>
        <v>32645000</v>
      </c>
      <c r="I39" s="34">
        <f t="shared" si="1"/>
        <v>11.77027027027027</v>
      </c>
    </row>
    <row r="40" spans="1:9" ht="12.75" thickBot="1" x14ac:dyDescent="0.25">
      <c r="A40" s="38" t="s">
        <v>58</v>
      </c>
      <c r="B40" s="39" t="s">
        <v>59</v>
      </c>
      <c r="C40" s="40">
        <v>10000000</v>
      </c>
      <c r="D40" s="40">
        <v>0</v>
      </c>
      <c r="E40" s="40">
        <v>0</v>
      </c>
      <c r="F40" s="40">
        <v>10000000</v>
      </c>
      <c r="G40" s="70">
        <v>755000</v>
      </c>
      <c r="H40" s="40">
        <f t="shared" si="0"/>
        <v>9245000</v>
      </c>
      <c r="I40" s="71">
        <f t="shared" si="1"/>
        <v>7.55</v>
      </c>
    </row>
    <row r="41" spans="1:9" x14ac:dyDescent="0.2">
      <c r="A41" s="43" t="s">
        <v>60</v>
      </c>
      <c r="B41" s="44" t="s">
        <v>61</v>
      </c>
      <c r="C41" s="45">
        <v>22000000</v>
      </c>
      <c r="D41" s="45">
        <v>0</v>
      </c>
      <c r="E41" s="45">
        <v>0</v>
      </c>
      <c r="F41" s="45">
        <v>22000000</v>
      </c>
      <c r="G41" s="58">
        <v>1610000</v>
      </c>
      <c r="H41" s="45">
        <f t="shared" si="0"/>
        <v>20390000</v>
      </c>
      <c r="I41" s="46">
        <f t="shared" si="1"/>
        <v>7.3181818181818183</v>
      </c>
    </row>
    <row r="42" spans="1:9" x14ac:dyDescent="0.2">
      <c r="A42" s="18" t="s">
        <v>62</v>
      </c>
      <c r="B42" s="3" t="s">
        <v>63</v>
      </c>
      <c r="C42" s="31">
        <v>5000000</v>
      </c>
      <c r="D42" s="31">
        <v>0</v>
      </c>
      <c r="E42" s="31">
        <v>0</v>
      </c>
      <c r="F42" s="31">
        <v>5000000</v>
      </c>
      <c r="G42" s="57">
        <v>1990000</v>
      </c>
      <c r="H42" s="31">
        <f t="shared" si="0"/>
        <v>3010000</v>
      </c>
      <c r="I42" s="35">
        <f t="shared" si="1"/>
        <v>39.800000000000004</v>
      </c>
    </row>
    <row r="43" spans="1:9" s="13" customFormat="1" x14ac:dyDescent="0.2">
      <c r="A43" s="27" t="s">
        <v>64</v>
      </c>
      <c r="B43" s="28" t="s">
        <v>65</v>
      </c>
      <c r="C43" s="29">
        <f>C44</f>
        <v>90000000</v>
      </c>
      <c r="D43" s="29">
        <f t="shared" ref="D43:G43" si="11">D44</f>
        <v>0</v>
      </c>
      <c r="E43" s="29">
        <f t="shared" si="11"/>
        <v>0</v>
      </c>
      <c r="F43" s="29">
        <f t="shared" si="11"/>
        <v>90000000</v>
      </c>
      <c r="G43" s="56">
        <f t="shared" si="11"/>
        <v>12256869</v>
      </c>
      <c r="H43" s="29">
        <f t="shared" si="0"/>
        <v>77743131</v>
      </c>
      <c r="I43" s="34">
        <f t="shared" si="1"/>
        <v>13.618743333333333</v>
      </c>
    </row>
    <row r="44" spans="1:9" x14ac:dyDescent="0.2">
      <c r="A44" s="18" t="s">
        <v>120</v>
      </c>
      <c r="B44" s="3" t="s">
        <v>121</v>
      </c>
      <c r="C44" s="31">
        <v>90000000</v>
      </c>
      <c r="D44" s="31">
        <v>0</v>
      </c>
      <c r="E44" s="31">
        <v>0</v>
      </c>
      <c r="F44" s="31">
        <v>90000000</v>
      </c>
      <c r="G44" s="57">
        <v>12256869</v>
      </c>
      <c r="H44" s="31">
        <f t="shared" si="0"/>
        <v>77743131</v>
      </c>
      <c r="I44" s="35">
        <f t="shared" si="1"/>
        <v>13.618743333333333</v>
      </c>
    </row>
    <row r="45" spans="1:9" s="13" customFormat="1" x14ac:dyDescent="0.2">
      <c r="A45" s="27" t="s">
        <v>66</v>
      </c>
      <c r="B45" s="28" t="s">
        <v>67</v>
      </c>
      <c r="C45" s="29">
        <f>C46</f>
        <v>8000000000</v>
      </c>
      <c r="D45" s="29">
        <f t="shared" ref="D45:G45" si="12">D46</f>
        <v>0</v>
      </c>
      <c r="E45" s="29">
        <f t="shared" si="12"/>
        <v>0</v>
      </c>
      <c r="F45" s="29">
        <f t="shared" si="12"/>
        <v>8000000000</v>
      </c>
      <c r="G45" s="29">
        <f t="shared" si="12"/>
        <v>0</v>
      </c>
      <c r="H45" s="29">
        <f t="shared" si="0"/>
        <v>8000000000</v>
      </c>
      <c r="I45" s="30">
        <f t="shared" si="1"/>
        <v>0</v>
      </c>
    </row>
    <row r="46" spans="1:9" x14ac:dyDescent="0.2">
      <c r="A46" s="18" t="s">
        <v>122</v>
      </c>
      <c r="B46" s="3" t="s">
        <v>123</v>
      </c>
      <c r="C46" s="31">
        <v>8000000000</v>
      </c>
      <c r="D46" s="31">
        <v>0</v>
      </c>
      <c r="E46" s="31">
        <v>0</v>
      </c>
      <c r="F46" s="31">
        <v>8000000000</v>
      </c>
      <c r="G46" s="31">
        <v>0</v>
      </c>
      <c r="H46" s="31">
        <f t="shared" si="0"/>
        <v>8000000000</v>
      </c>
      <c r="I46" s="33">
        <f t="shared" si="1"/>
        <v>0</v>
      </c>
    </row>
    <row r="47" spans="1:9" s="12" customFormat="1" x14ac:dyDescent="0.2">
      <c r="A47" s="23" t="s">
        <v>68</v>
      </c>
      <c r="B47" s="24" t="s">
        <v>69</v>
      </c>
      <c r="C47" s="25">
        <f>C48+C49+C51+C53</f>
        <v>1760000000</v>
      </c>
      <c r="D47" s="25">
        <f>D48+D49+D51+D53</f>
        <v>30962882963</v>
      </c>
      <c r="E47" s="25">
        <f t="shared" ref="E47:G47" si="13">E48+E49+E51+E53</f>
        <v>0</v>
      </c>
      <c r="F47" s="25">
        <f t="shared" si="13"/>
        <v>32722882963</v>
      </c>
      <c r="G47" s="55">
        <f t="shared" si="13"/>
        <v>371860332</v>
      </c>
      <c r="H47" s="25">
        <f t="shared" si="0"/>
        <v>32351022631</v>
      </c>
      <c r="I47" s="26">
        <f t="shared" si="1"/>
        <v>1.13639232955258</v>
      </c>
    </row>
    <row r="48" spans="1:9" s="13" customFormat="1" x14ac:dyDescent="0.2">
      <c r="A48" s="27" t="s">
        <v>126</v>
      </c>
      <c r="B48" s="28" t="s">
        <v>127</v>
      </c>
      <c r="C48" s="29">
        <v>0</v>
      </c>
      <c r="D48" s="29">
        <v>30962882963</v>
      </c>
      <c r="E48" s="29">
        <v>0</v>
      </c>
      <c r="F48" s="29">
        <v>30962882963</v>
      </c>
      <c r="G48" s="56">
        <v>330883805</v>
      </c>
      <c r="H48" s="29">
        <f t="shared" si="0"/>
        <v>30631999158</v>
      </c>
      <c r="I48" s="34">
        <f t="shared" si="1"/>
        <v>1.0686466289182415</v>
      </c>
    </row>
    <row r="49" spans="1:9" s="13" customFormat="1" x14ac:dyDescent="0.2">
      <c r="A49" s="27" t="s">
        <v>70</v>
      </c>
      <c r="B49" s="28" t="s">
        <v>71</v>
      </c>
      <c r="C49" s="29">
        <f>C50</f>
        <v>200000000</v>
      </c>
      <c r="D49" s="29">
        <f t="shared" ref="D49:G49" si="14">D50</f>
        <v>0</v>
      </c>
      <c r="E49" s="29">
        <f t="shared" si="14"/>
        <v>0</v>
      </c>
      <c r="F49" s="29">
        <f t="shared" si="14"/>
        <v>200000000</v>
      </c>
      <c r="G49" s="56">
        <f t="shared" si="14"/>
        <v>25110527</v>
      </c>
      <c r="H49" s="29">
        <f t="shared" si="0"/>
        <v>174889473</v>
      </c>
      <c r="I49" s="34">
        <f t="shared" si="1"/>
        <v>12.555263499999999</v>
      </c>
    </row>
    <row r="50" spans="1:9" x14ac:dyDescent="0.2">
      <c r="A50" s="18" t="s">
        <v>72</v>
      </c>
      <c r="B50" s="3" t="s">
        <v>73</v>
      </c>
      <c r="C50" s="31">
        <v>200000000</v>
      </c>
      <c r="D50" s="31">
        <v>0</v>
      </c>
      <c r="E50" s="31">
        <v>0</v>
      </c>
      <c r="F50" s="31">
        <v>200000000</v>
      </c>
      <c r="G50" s="57">
        <v>25110527</v>
      </c>
      <c r="H50" s="31">
        <f t="shared" si="0"/>
        <v>174889473</v>
      </c>
      <c r="I50" s="35">
        <f t="shared" si="1"/>
        <v>12.555263499999999</v>
      </c>
    </row>
    <row r="51" spans="1:9" s="13" customFormat="1" x14ac:dyDescent="0.2">
      <c r="A51" s="27" t="s">
        <v>74</v>
      </c>
      <c r="B51" s="28" t="s">
        <v>75</v>
      </c>
      <c r="C51" s="29">
        <f>C52</f>
        <v>260000000</v>
      </c>
      <c r="D51" s="29">
        <f t="shared" ref="D51:G51" si="15">D52</f>
        <v>0</v>
      </c>
      <c r="E51" s="29">
        <f t="shared" si="15"/>
        <v>0</v>
      </c>
      <c r="F51" s="29">
        <f t="shared" si="15"/>
        <v>260000000</v>
      </c>
      <c r="G51" s="56">
        <f t="shared" si="15"/>
        <v>15866000</v>
      </c>
      <c r="H51" s="29">
        <f t="shared" si="0"/>
        <v>244134000</v>
      </c>
      <c r="I51" s="34">
        <f t="shared" si="1"/>
        <v>6.1023076923076927</v>
      </c>
    </row>
    <row r="52" spans="1:9" x14ac:dyDescent="0.2">
      <c r="A52" s="18" t="s">
        <v>76</v>
      </c>
      <c r="B52" s="3" t="s">
        <v>77</v>
      </c>
      <c r="C52" s="31">
        <v>260000000</v>
      </c>
      <c r="D52" s="31">
        <v>0</v>
      </c>
      <c r="E52" s="31">
        <v>0</v>
      </c>
      <c r="F52" s="31">
        <v>260000000</v>
      </c>
      <c r="G52" s="57">
        <v>15866000</v>
      </c>
      <c r="H52" s="31">
        <f t="shared" si="0"/>
        <v>244134000</v>
      </c>
      <c r="I52" s="35">
        <f t="shared" si="1"/>
        <v>6.1023076923076927</v>
      </c>
    </row>
    <row r="53" spans="1:9" s="13" customFormat="1" x14ac:dyDescent="0.2">
      <c r="A53" s="27" t="s">
        <v>78</v>
      </c>
      <c r="B53" s="28" t="s">
        <v>79</v>
      </c>
      <c r="C53" s="29">
        <f>C54</f>
        <v>1300000000</v>
      </c>
      <c r="D53" s="29">
        <f t="shared" ref="D53:G53" si="16">D54</f>
        <v>0</v>
      </c>
      <c r="E53" s="29">
        <f t="shared" si="16"/>
        <v>0</v>
      </c>
      <c r="F53" s="29">
        <f t="shared" si="16"/>
        <v>1300000000</v>
      </c>
      <c r="G53" s="29">
        <f t="shared" si="16"/>
        <v>0</v>
      </c>
      <c r="H53" s="29">
        <f t="shared" si="0"/>
        <v>1300000000</v>
      </c>
      <c r="I53" s="30">
        <f t="shared" si="1"/>
        <v>0</v>
      </c>
    </row>
    <row r="54" spans="1:9" x14ac:dyDescent="0.2">
      <c r="A54" s="18" t="s">
        <v>124</v>
      </c>
      <c r="B54" s="3" t="s">
        <v>125</v>
      </c>
      <c r="C54" s="31">
        <v>1300000000</v>
      </c>
      <c r="D54" s="31">
        <v>0</v>
      </c>
      <c r="E54" s="31">
        <v>0</v>
      </c>
      <c r="F54" s="31">
        <v>1300000000</v>
      </c>
      <c r="G54" s="31">
        <v>0</v>
      </c>
      <c r="H54" s="31">
        <f t="shared" si="0"/>
        <v>1300000000</v>
      </c>
      <c r="I54" s="33">
        <f t="shared" si="1"/>
        <v>0</v>
      </c>
    </row>
    <row r="55" spans="1:9" s="12" customFormat="1" x14ac:dyDescent="0.2">
      <c r="A55" s="23" t="s">
        <v>80</v>
      </c>
      <c r="B55" s="24" t="s">
        <v>81</v>
      </c>
      <c r="C55" s="25">
        <f>C56</f>
        <v>5260000000</v>
      </c>
      <c r="D55" s="25">
        <f t="shared" ref="D55:G55" si="17">D56</f>
        <v>0</v>
      </c>
      <c r="E55" s="25">
        <f t="shared" si="17"/>
        <v>0</v>
      </c>
      <c r="F55" s="25">
        <f t="shared" si="17"/>
        <v>5260000000</v>
      </c>
      <c r="G55" s="55">
        <f t="shared" si="17"/>
        <v>472922785</v>
      </c>
      <c r="H55" s="25">
        <f t="shared" si="0"/>
        <v>4787077215</v>
      </c>
      <c r="I55" s="26">
        <f t="shared" si="1"/>
        <v>8.9909274714828911</v>
      </c>
    </row>
    <row r="56" spans="1:9" x14ac:dyDescent="0.2">
      <c r="A56" s="18" t="s">
        <v>82</v>
      </c>
      <c r="B56" s="3" t="s">
        <v>83</v>
      </c>
      <c r="C56" s="31">
        <v>5260000000</v>
      </c>
      <c r="D56" s="31">
        <v>0</v>
      </c>
      <c r="E56" s="31">
        <v>0</v>
      </c>
      <c r="F56" s="31">
        <v>5260000000</v>
      </c>
      <c r="G56" s="57">
        <v>472922785</v>
      </c>
      <c r="H56" s="31">
        <f t="shared" si="0"/>
        <v>4787077215</v>
      </c>
      <c r="I56" s="35">
        <f t="shared" si="1"/>
        <v>8.9909274714828911</v>
      </c>
    </row>
    <row r="57" spans="1:9" x14ac:dyDescent="0.2">
      <c r="A57" s="18"/>
      <c r="B57" s="3"/>
      <c r="C57" s="31"/>
      <c r="D57" s="31"/>
      <c r="E57" s="31"/>
      <c r="F57" s="31"/>
      <c r="G57" s="57"/>
      <c r="H57" s="36">
        <f t="shared" si="0"/>
        <v>0</v>
      </c>
      <c r="I57" s="37"/>
    </row>
    <row r="58" spans="1:9" s="12" customFormat="1" x14ac:dyDescent="0.2">
      <c r="A58" s="23" t="s">
        <v>84</v>
      </c>
      <c r="B58" s="24" t="s">
        <v>85</v>
      </c>
      <c r="C58" s="25">
        <f>C59</f>
        <v>120871328846</v>
      </c>
      <c r="D58" s="25">
        <f t="shared" ref="D58:G58" si="18">D59</f>
        <v>613545658</v>
      </c>
      <c r="E58" s="25">
        <f t="shared" si="18"/>
        <v>0</v>
      </c>
      <c r="F58" s="25">
        <f t="shared" si="18"/>
        <v>121484874504</v>
      </c>
      <c r="G58" s="55">
        <f t="shared" si="18"/>
        <v>25206544654</v>
      </c>
      <c r="H58" s="25">
        <f t="shared" si="0"/>
        <v>96278329850</v>
      </c>
      <c r="I58" s="26">
        <f t="shared" si="1"/>
        <v>20.748710287526411</v>
      </c>
    </row>
    <row r="59" spans="1:9" s="12" customFormat="1" x14ac:dyDescent="0.2">
      <c r="A59" s="23" t="s">
        <v>86</v>
      </c>
      <c r="B59" s="24" t="s">
        <v>87</v>
      </c>
      <c r="C59" s="25">
        <f>C60+C64+C66+C68</f>
        <v>120871328846</v>
      </c>
      <c r="D59" s="25">
        <f t="shared" ref="D59:G59" si="19">D60+D64+D66+D68</f>
        <v>613545658</v>
      </c>
      <c r="E59" s="25">
        <f t="shared" si="19"/>
        <v>0</v>
      </c>
      <c r="F59" s="25">
        <f t="shared" si="19"/>
        <v>121484874504</v>
      </c>
      <c r="G59" s="55">
        <f t="shared" si="19"/>
        <v>25206544654</v>
      </c>
      <c r="H59" s="25">
        <f t="shared" si="0"/>
        <v>96278329850</v>
      </c>
      <c r="I59" s="26">
        <f t="shared" si="1"/>
        <v>20.748710287526411</v>
      </c>
    </row>
    <row r="60" spans="1:9" s="13" customFormat="1" x14ac:dyDescent="0.2">
      <c r="A60" s="27" t="s">
        <v>88</v>
      </c>
      <c r="B60" s="28" t="s">
        <v>89</v>
      </c>
      <c r="C60" s="29">
        <f>C61+C62+C63</f>
        <v>118871328846</v>
      </c>
      <c r="D60" s="29">
        <f t="shared" ref="D60:G60" si="20">D61+D62+D63</f>
        <v>0</v>
      </c>
      <c r="E60" s="29">
        <f t="shared" si="20"/>
        <v>0</v>
      </c>
      <c r="F60" s="29">
        <f t="shared" si="20"/>
        <v>118871328846</v>
      </c>
      <c r="G60" s="56">
        <f t="shared" si="20"/>
        <v>23376463428</v>
      </c>
      <c r="H60" s="29">
        <f t="shared" si="0"/>
        <v>95494865418</v>
      </c>
      <c r="I60" s="34">
        <f t="shared" si="1"/>
        <v>19.665350471756433</v>
      </c>
    </row>
    <row r="61" spans="1:9" x14ac:dyDescent="0.2">
      <c r="A61" s="18" t="s">
        <v>90</v>
      </c>
      <c r="B61" s="3" t="s">
        <v>91</v>
      </c>
      <c r="C61" s="31">
        <v>79373429149</v>
      </c>
      <c r="D61" s="31">
        <v>0</v>
      </c>
      <c r="E61" s="31">
        <v>0</v>
      </c>
      <c r="F61" s="31">
        <v>79373429149</v>
      </c>
      <c r="G61" s="57">
        <v>15831637458</v>
      </c>
      <c r="H61" s="31">
        <f t="shared" si="0"/>
        <v>63541791691</v>
      </c>
      <c r="I61" s="35">
        <f t="shared" si="1"/>
        <v>19.945764757474205</v>
      </c>
    </row>
    <row r="62" spans="1:9" x14ac:dyDescent="0.2">
      <c r="A62" s="18" t="s">
        <v>92</v>
      </c>
      <c r="B62" s="3" t="s">
        <v>93</v>
      </c>
      <c r="C62" s="31">
        <v>1773769846</v>
      </c>
      <c r="D62" s="31">
        <v>0</v>
      </c>
      <c r="E62" s="31">
        <v>0</v>
      </c>
      <c r="F62" s="31">
        <v>1773769846</v>
      </c>
      <c r="G62" s="31">
        <v>0</v>
      </c>
      <c r="H62" s="31">
        <f t="shared" si="0"/>
        <v>1773769846</v>
      </c>
      <c r="I62" s="33">
        <f t="shared" si="1"/>
        <v>0</v>
      </c>
    </row>
    <row r="63" spans="1:9" x14ac:dyDescent="0.2">
      <c r="A63" s="18" t="s">
        <v>94</v>
      </c>
      <c r="B63" s="3" t="s">
        <v>95</v>
      </c>
      <c r="C63" s="31">
        <v>37724129851</v>
      </c>
      <c r="D63" s="31">
        <v>0</v>
      </c>
      <c r="E63" s="31">
        <v>0</v>
      </c>
      <c r="F63" s="31">
        <v>37724129851</v>
      </c>
      <c r="G63" s="57">
        <v>7544825970</v>
      </c>
      <c r="H63" s="31">
        <f t="shared" si="0"/>
        <v>30179303881</v>
      </c>
      <c r="I63" s="33">
        <f t="shared" si="1"/>
        <v>19.999999999469836</v>
      </c>
    </row>
    <row r="64" spans="1:9" s="17" customFormat="1" x14ac:dyDescent="0.2">
      <c r="A64" s="47" t="s">
        <v>128</v>
      </c>
      <c r="B64" s="48" t="s">
        <v>129</v>
      </c>
      <c r="C64" s="49">
        <v>0</v>
      </c>
      <c r="D64" s="49">
        <v>0</v>
      </c>
      <c r="E64" s="49">
        <v>0</v>
      </c>
      <c r="F64" s="49">
        <v>0</v>
      </c>
      <c r="G64" s="59">
        <v>121614680</v>
      </c>
      <c r="H64" s="49">
        <f t="shared" si="0"/>
        <v>-121614680</v>
      </c>
      <c r="I64" s="50">
        <v>0</v>
      </c>
    </row>
    <row r="65" spans="1:9" x14ac:dyDescent="0.2">
      <c r="A65" s="18" t="s">
        <v>130</v>
      </c>
      <c r="B65" s="3" t="s">
        <v>131</v>
      </c>
      <c r="C65" s="31">
        <v>0</v>
      </c>
      <c r="D65" s="31">
        <v>0</v>
      </c>
      <c r="E65" s="31">
        <v>0</v>
      </c>
      <c r="F65" s="31">
        <v>0</v>
      </c>
      <c r="G65" s="57">
        <v>121614680</v>
      </c>
      <c r="H65" s="31">
        <f t="shared" si="0"/>
        <v>-121614680</v>
      </c>
      <c r="I65" s="33">
        <v>0</v>
      </c>
    </row>
    <row r="66" spans="1:9" s="17" customFormat="1" x14ac:dyDescent="0.2">
      <c r="A66" s="47" t="s">
        <v>96</v>
      </c>
      <c r="B66" s="48" t="s">
        <v>97</v>
      </c>
      <c r="C66" s="49">
        <v>2000000000</v>
      </c>
      <c r="D66" s="49">
        <v>0</v>
      </c>
      <c r="E66" s="49">
        <v>0</v>
      </c>
      <c r="F66" s="49">
        <v>2000000000</v>
      </c>
      <c r="G66" s="59">
        <v>1708466546</v>
      </c>
      <c r="H66" s="49">
        <f t="shared" si="0"/>
        <v>291533454</v>
      </c>
      <c r="I66" s="50">
        <f t="shared" si="1"/>
        <v>85.423327299999997</v>
      </c>
    </row>
    <row r="67" spans="1:9" x14ac:dyDescent="0.2">
      <c r="A67" s="18" t="s">
        <v>98</v>
      </c>
      <c r="B67" s="3" t="s">
        <v>99</v>
      </c>
      <c r="C67" s="31">
        <v>2000000000</v>
      </c>
      <c r="D67" s="31">
        <v>0</v>
      </c>
      <c r="E67" s="31">
        <v>0</v>
      </c>
      <c r="F67" s="31">
        <v>2000000000</v>
      </c>
      <c r="G67" s="57">
        <v>1708466546</v>
      </c>
      <c r="H67" s="31">
        <f t="shared" si="0"/>
        <v>291533454</v>
      </c>
      <c r="I67" s="33">
        <f t="shared" si="1"/>
        <v>85.423327299999997</v>
      </c>
    </row>
    <row r="68" spans="1:9" s="13" customFormat="1" x14ac:dyDescent="0.2">
      <c r="A68" s="27" t="s">
        <v>132</v>
      </c>
      <c r="B68" s="28" t="s">
        <v>133</v>
      </c>
      <c r="C68" s="29">
        <v>0</v>
      </c>
      <c r="D68" s="29">
        <v>613545658</v>
      </c>
      <c r="E68" s="29">
        <v>0</v>
      </c>
      <c r="F68" s="29">
        <v>613545658</v>
      </c>
      <c r="G68" s="29">
        <v>0</v>
      </c>
      <c r="H68" s="29">
        <f t="shared" si="0"/>
        <v>613545658</v>
      </c>
      <c r="I68" s="30">
        <f t="shared" si="1"/>
        <v>0</v>
      </c>
    </row>
    <row r="69" spans="1:9" x14ac:dyDescent="0.2">
      <c r="A69" s="18" t="s">
        <v>134</v>
      </c>
      <c r="B69" s="3" t="s">
        <v>135</v>
      </c>
      <c r="C69" s="31">
        <v>0</v>
      </c>
      <c r="D69" s="31">
        <v>613545658</v>
      </c>
      <c r="E69" s="31">
        <v>0</v>
      </c>
      <c r="F69" s="31">
        <v>613545658</v>
      </c>
      <c r="G69" s="31">
        <v>0</v>
      </c>
      <c r="H69" s="31">
        <f t="shared" si="0"/>
        <v>613545658</v>
      </c>
      <c r="I69" s="33">
        <f t="shared" si="1"/>
        <v>0</v>
      </c>
    </row>
    <row r="70" spans="1:9" x14ac:dyDescent="0.2">
      <c r="A70" s="18"/>
      <c r="B70" s="3"/>
      <c r="C70" s="31"/>
      <c r="D70" s="31"/>
      <c r="E70" s="31"/>
      <c r="F70" s="31"/>
      <c r="G70" s="57"/>
      <c r="H70" s="31"/>
      <c r="I70" s="33"/>
    </row>
    <row r="71" spans="1:9" x14ac:dyDescent="0.2">
      <c r="A71" s="18"/>
      <c r="B71" s="3"/>
      <c r="C71" s="80"/>
      <c r="D71" s="80"/>
      <c r="E71" s="80"/>
      <c r="F71" s="80"/>
      <c r="G71" s="32"/>
      <c r="H71" s="32"/>
      <c r="I71" s="51"/>
    </row>
    <row r="72" spans="1:9" x14ac:dyDescent="0.2">
      <c r="A72" s="18"/>
      <c r="B72" s="3"/>
      <c r="C72" s="4"/>
      <c r="D72" s="4"/>
      <c r="E72" s="4"/>
      <c r="F72" s="4"/>
      <c r="G72" s="32"/>
      <c r="H72" s="32"/>
      <c r="I72" s="51"/>
    </row>
    <row r="73" spans="1:9" x14ac:dyDescent="0.2">
      <c r="A73" s="18"/>
      <c r="B73" s="3"/>
      <c r="C73" s="80" t="s">
        <v>118</v>
      </c>
      <c r="D73" s="80"/>
      <c r="E73" s="80"/>
      <c r="F73" s="80"/>
      <c r="G73" s="32"/>
      <c r="H73" s="32"/>
      <c r="I73" s="51"/>
    </row>
    <row r="74" spans="1:9" x14ac:dyDescent="0.2">
      <c r="A74" s="18"/>
      <c r="B74" s="3"/>
      <c r="C74" s="53" t="s">
        <v>136</v>
      </c>
      <c r="D74" s="53"/>
      <c r="E74" s="53"/>
      <c r="F74" s="53"/>
      <c r="G74" s="32"/>
      <c r="H74" s="32"/>
      <c r="I74" s="51"/>
    </row>
    <row r="75" spans="1:9" x14ac:dyDescent="0.2">
      <c r="A75" s="18"/>
      <c r="B75" s="3"/>
      <c r="C75" s="53"/>
      <c r="D75" s="53"/>
      <c r="E75" s="53"/>
      <c r="F75" s="53"/>
      <c r="G75" s="32"/>
      <c r="H75" s="32"/>
      <c r="I75" s="51"/>
    </row>
    <row r="76" spans="1:9" ht="12.75" x14ac:dyDescent="0.2">
      <c r="A76" s="77" t="s">
        <v>116</v>
      </c>
      <c r="B76" s="78"/>
      <c r="C76" s="78"/>
      <c r="D76" s="78"/>
      <c r="E76" s="78"/>
      <c r="F76" s="78"/>
      <c r="G76" s="78"/>
      <c r="H76" s="78"/>
      <c r="I76" s="79"/>
    </row>
    <row r="77" spans="1:9" ht="13.5" thickBot="1" x14ac:dyDescent="0.25">
      <c r="A77" s="72" t="s">
        <v>117</v>
      </c>
      <c r="B77" s="73"/>
      <c r="C77" s="74"/>
      <c r="D77" s="75"/>
      <c r="E77" s="75"/>
      <c r="F77" s="75"/>
      <c r="G77" s="75"/>
      <c r="H77" s="75"/>
      <c r="I77" s="76"/>
    </row>
    <row r="78" spans="1:9" x14ac:dyDescent="0.2">
      <c r="A78" s="3"/>
      <c r="B78" s="3"/>
      <c r="C78" s="31"/>
      <c r="D78" s="31"/>
      <c r="E78" s="31"/>
      <c r="F78" s="31"/>
      <c r="G78" s="32"/>
      <c r="H78" s="32"/>
      <c r="I78" s="52"/>
    </row>
    <row r="79" spans="1:9" x14ac:dyDescent="0.2">
      <c r="A79" s="3"/>
      <c r="B79" s="3"/>
      <c r="C79" s="31"/>
      <c r="D79" s="31"/>
      <c r="E79" s="31"/>
      <c r="F79" s="31"/>
      <c r="G79" s="32"/>
      <c r="H79" s="32"/>
      <c r="I79" s="52"/>
    </row>
    <row r="80" spans="1:9" x14ac:dyDescent="0.2">
      <c r="A80" s="3"/>
      <c r="B80" s="3"/>
      <c r="C80" s="31"/>
      <c r="D80" s="31"/>
      <c r="E80" s="31"/>
      <c r="F80" s="31"/>
      <c r="G80" s="32"/>
      <c r="H80" s="32"/>
      <c r="I80" s="52"/>
    </row>
    <row r="81" spans="1:12" x14ac:dyDescent="0.2">
      <c r="A81" s="3"/>
      <c r="B81" s="3"/>
      <c r="C81" s="31"/>
      <c r="D81" s="31"/>
      <c r="E81" s="31"/>
      <c r="F81" s="31"/>
      <c r="G81" s="32"/>
      <c r="H81" s="32"/>
      <c r="I81" s="52"/>
    </row>
    <row r="82" spans="1:12" x14ac:dyDescent="0.2">
      <c r="A82" s="3"/>
      <c r="B82" s="3"/>
      <c r="C82" s="31"/>
      <c r="D82" s="31"/>
      <c r="E82" s="31"/>
      <c r="F82" s="31"/>
      <c r="G82" s="32"/>
      <c r="H82" s="32"/>
      <c r="I82" s="52"/>
    </row>
    <row r="83" spans="1:12" x14ac:dyDescent="0.2">
      <c r="A83" s="3"/>
      <c r="B83" s="31"/>
      <c r="C83" s="31"/>
      <c r="D83" s="31"/>
      <c r="E83" s="31"/>
      <c r="F83" s="31"/>
      <c r="G83" s="31"/>
      <c r="H83" s="32"/>
      <c r="I83" s="32"/>
      <c r="J83" s="2"/>
      <c r="K83" s="2"/>
      <c r="L83" s="2"/>
    </row>
    <row r="84" spans="1:12" x14ac:dyDescent="0.2">
      <c r="A84" s="3"/>
      <c r="B84" s="3"/>
      <c r="C84" s="3"/>
      <c r="D84" s="4"/>
      <c r="E84" s="4"/>
      <c r="F84" s="4"/>
      <c r="G84" s="4"/>
      <c r="H84" s="4"/>
      <c r="I84" s="4"/>
    </row>
    <row r="85" spans="1:12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12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12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12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12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12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12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12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12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12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12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</sheetData>
  <mergeCells count="18">
    <mergeCell ref="A76:I76"/>
    <mergeCell ref="H7:H8"/>
    <mergeCell ref="I7:I8"/>
    <mergeCell ref="D9:E9"/>
    <mergeCell ref="C71:F71"/>
    <mergeCell ref="C73:F73"/>
    <mergeCell ref="A7:A8"/>
    <mergeCell ref="B7:B8"/>
    <mergeCell ref="C7:C8"/>
    <mergeCell ref="D7:E7"/>
    <mergeCell ref="F7:F8"/>
    <mergeCell ref="G7:G8"/>
    <mergeCell ref="B1:G1"/>
    <mergeCell ref="H1:H6"/>
    <mergeCell ref="B2:G2"/>
    <mergeCell ref="B3:G3"/>
    <mergeCell ref="B4:G4"/>
    <mergeCell ref="B5:G5"/>
  </mergeCells>
  <pageMargins left="0.51181102362204722" right="0.31496062992125984" top="0.9448818897637796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Bienvenida Angulo</cp:lastModifiedBy>
  <cp:lastPrinted>2017-03-22T23:30:24Z</cp:lastPrinted>
  <dcterms:created xsi:type="dcterms:W3CDTF">2016-05-18T18:11:14Z</dcterms:created>
  <dcterms:modified xsi:type="dcterms:W3CDTF">2017-03-22T23:40:02Z</dcterms:modified>
</cp:coreProperties>
</file>