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OCTUBRE" sheetId="3" r:id="rId1"/>
  </sheets>
  <definedNames>
    <definedName name="_xlnm.Print_Titles" localSheetId="0">OCTUBRE!$7:$9</definedName>
  </definedNames>
  <calcPr calcId="144525"/>
</workbook>
</file>

<file path=xl/calcChain.xml><?xml version="1.0" encoding="utf-8"?>
<calcChain xmlns="http://schemas.openxmlformats.org/spreadsheetml/2006/main">
  <c r="G90" i="3" l="1"/>
  <c r="F90" i="3"/>
  <c r="E90" i="3"/>
  <c r="D90" i="3"/>
  <c r="C90" i="3"/>
  <c r="G96" i="3"/>
  <c r="F96" i="3"/>
  <c r="E96" i="3"/>
  <c r="D96" i="3"/>
  <c r="G94" i="3"/>
  <c r="F94" i="3"/>
  <c r="E94" i="3"/>
  <c r="D94" i="3"/>
  <c r="G92" i="3"/>
  <c r="F92" i="3"/>
  <c r="E92" i="3"/>
  <c r="D92" i="3"/>
  <c r="G85" i="3"/>
  <c r="F85" i="3"/>
  <c r="F84" i="3" s="1"/>
  <c r="F83" i="3" s="1"/>
  <c r="E85" i="3"/>
  <c r="D85" i="3"/>
  <c r="D84" i="3" s="1"/>
  <c r="D83" i="3" s="1"/>
  <c r="G81" i="3"/>
  <c r="F81" i="3"/>
  <c r="E81" i="3"/>
  <c r="D81" i="3"/>
  <c r="G80" i="3"/>
  <c r="F80" i="3"/>
  <c r="E80" i="3"/>
  <c r="D80" i="3"/>
  <c r="G78" i="3"/>
  <c r="F78" i="3"/>
  <c r="E78" i="3"/>
  <c r="D78" i="3"/>
  <c r="G76" i="3"/>
  <c r="F76" i="3"/>
  <c r="E76" i="3"/>
  <c r="D76" i="3"/>
  <c r="G74" i="3"/>
  <c r="F74" i="3"/>
  <c r="E74" i="3"/>
  <c r="D74" i="3"/>
  <c r="G62" i="3"/>
  <c r="F62" i="3"/>
  <c r="E62" i="3"/>
  <c r="D62" i="3"/>
  <c r="D61" i="3" s="1"/>
  <c r="G61" i="3"/>
  <c r="F61" i="3"/>
  <c r="E61" i="3"/>
  <c r="G59" i="3"/>
  <c r="F59" i="3"/>
  <c r="E59" i="3"/>
  <c r="D59" i="3"/>
  <c r="G56" i="3"/>
  <c r="F56" i="3"/>
  <c r="E56" i="3"/>
  <c r="D56" i="3"/>
  <c r="G51" i="3"/>
  <c r="F51" i="3"/>
  <c r="E51" i="3"/>
  <c r="D51" i="3"/>
  <c r="G41" i="3"/>
  <c r="F41" i="3"/>
  <c r="E41" i="3"/>
  <c r="D41" i="3"/>
  <c r="G29" i="3"/>
  <c r="F29" i="3"/>
  <c r="E29" i="3"/>
  <c r="D29" i="3"/>
  <c r="G27" i="3"/>
  <c r="F27" i="3"/>
  <c r="E27" i="3"/>
  <c r="D27" i="3"/>
  <c r="G23" i="3"/>
  <c r="F23" i="3"/>
  <c r="E23" i="3"/>
  <c r="D23" i="3"/>
  <c r="G20" i="3"/>
  <c r="F20" i="3"/>
  <c r="E20" i="3"/>
  <c r="D20" i="3"/>
  <c r="G17" i="3"/>
  <c r="F17" i="3"/>
  <c r="E17" i="3"/>
  <c r="D17" i="3"/>
  <c r="G14" i="3"/>
  <c r="F14" i="3"/>
  <c r="E14" i="3"/>
  <c r="E13" i="3" s="1"/>
  <c r="D14" i="3"/>
  <c r="F13" i="3"/>
  <c r="F12" i="3" s="1"/>
  <c r="D13" i="3"/>
  <c r="C96" i="3"/>
  <c r="C94" i="3"/>
  <c r="C92" i="3"/>
  <c r="C85" i="3"/>
  <c r="C81" i="3"/>
  <c r="C80" i="3" s="1"/>
  <c r="C78" i="3"/>
  <c r="C76" i="3"/>
  <c r="C74" i="3"/>
  <c r="C62" i="3"/>
  <c r="C59" i="3"/>
  <c r="C56" i="3"/>
  <c r="C51" i="3"/>
  <c r="C41" i="3"/>
  <c r="C29" i="3"/>
  <c r="C27" i="3"/>
  <c r="C23" i="3"/>
  <c r="C20" i="3"/>
  <c r="C17" i="3"/>
  <c r="C14" i="3"/>
  <c r="E84" i="3" l="1"/>
  <c r="E83" i="3" s="1"/>
  <c r="G84" i="3"/>
  <c r="G83" i="3" s="1"/>
  <c r="F11" i="3"/>
  <c r="G13" i="3"/>
  <c r="G12" i="3" s="1"/>
  <c r="G11" i="3" s="1"/>
  <c r="E12" i="3"/>
  <c r="E11" i="3" s="1"/>
  <c r="D12" i="3"/>
  <c r="D11" i="3" s="1"/>
  <c r="C13" i="3"/>
  <c r="C61" i="3"/>
  <c r="C84" i="3"/>
  <c r="C83" i="3" s="1"/>
  <c r="C12" i="3" l="1"/>
  <c r="C11" i="3" s="1"/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12" i="3"/>
  <c r="I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11" i="3"/>
</calcChain>
</file>

<file path=xl/sharedStrings.xml><?xml version="1.0" encoding="utf-8"?>
<sst xmlns="http://schemas.openxmlformats.org/spreadsheetml/2006/main" count="196" uniqueCount="196">
  <si>
    <t>1</t>
  </si>
  <si>
    <t>PRESUPUESTO DE INGRESOS</t>
  </si>
  <si>
    <t>RECURSOS PROPIOS</t>
  </si>
  <si>
    <t>INGRESOS CORRIENTES</t>
  </si>
  <si>
    <t>Programas Propios</t>
  </si>
  <si>
    <t>Programas SUE</t>
  </si>
  <si>
    <t>EDUCACIÓN CONTINUADA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</si>
  <si>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</si>
  <si>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</si>
  <si>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</si>
  <si>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</si>
  <si>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</si>
  <si>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</si>
  <si>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</si>
  <si>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</si>
  <si>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</si>
  <si>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</si>
  <si>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</si>
  <si>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</si>
  <si>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</si>
  <si>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</si>
  <si>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</si>
  <si>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</si>
  <si>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</si>
  <si>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</si>
  <si>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</si>
  <si>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</si>
  <si>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</si>
  <si>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</si>
  <si>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</si>
  <si>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</si>
  <si>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</si>
  <si>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</si>
  <si>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</si>
  <si>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</si>
  <si>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</si>
  <si>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1310501</t>
  </si>
  <si>
    <t>13107</t>
  </si>
  <si>
    <t>CONVENIOS Y CONTRATOS DE EXTENSIÓN</t>
  </si>
  <si>
    <t>1310723</t>
  </si>
  <si>
    <t>CONTRATO N°0021-2017 URRA S.A - UNICOR</t>
  </si>
  <si>
    <t>1310724</t>
  </si>
  <si>
    <t>CONTRATO N°0026-2017 URRA S.A - UNICOR</t>
  </si>
  <si>
    <t>1310725</t>
  </si>
  <si>
    <t>CONTRATO N°0022-2017 URRA S.A - UNICOR</t>
  </si>
  <si>
    <t>1310726</t>
  </si>
  <si>
    <t>CONVENIO N°17-16-075-027 CE ALEXANDER VON - UNICOR</t>
  </si>
  <si>
    <t>1310727</t>
  </si>
  <si>
    <t>CONVENIO CORPOMOJANA N°3 - UNICOR</t>
  </si>
  <si>
    <t>1310728</t>
  </si>
  <si>
    <t>CONTRATO N° 0037 DE 2017 URRA.SA. - UNICOR</t>
  </si>
  <si>
    <t>1310729</t>
  </si>
  <si>
    <t>CONTRATO DE PRESTACION DE SERVICIOS EXPLORADORA DE CORDOBA SAS Y UNICOR</t>
  </si>
  <si>
    <t>1310730</t>
  </si>
  <si>
    <t>CONTRATO N°167-2017 SINCHI - UNICOR</t>
  </si>
  <si>
    <t>1310731</t>
  </si>
  <si>
    <t>ORDEN DE COMPRA N°4540786996 CERROMATOSO - UNICOR</t>
  </si>
  <si>
    <t>1310733</t>
  </si>
  <si>
    <t>CONVENIO GGC N°405-2017 MINMINA-UNICOR</t>
  </si>
  <si>
    <t>1310734</t>
  </si>
  <si>
    <t>CONVENIO FP N° 44842-219-2017 FIDUPREVISORA-UNICOR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</si>
  <si>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</si>
  <si>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</si>
  <si>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</si>
  <si>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</si>
  <si>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</si>
  <si>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</si>
  <si>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</si>
  <si>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</si>
  <si>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</si>
  <si>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</si>
  <si>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</si>
  <si>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</si>
  <si>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1310806</t>
  </si>
  <si>
    <t>Laboratorio de productos naturales</t>
  </si>
  <si>
    <t>1310807</t>
  </si>
  <si>
    <t>Laboratorio de propagación de plantas (Vivero)</t>
  </si>
  <si>
    <t>1310808</t>
  </si>
  <si>
    <t>Laboratorio de toxicología ambiental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</si>
  <si>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</si>
  <si>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</si>
  <si>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</si>
  <si>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</si>
  <si>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</si>
  <si>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</si>
  <si>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</si>
  <si>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</si>
  <si>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</si>
  <si>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</si>
  <si>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</si>
  <si>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</si>
  <si>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</si>
  <si>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</si>
  <si>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</si>
  <si>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</si>
  <si>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</si>
  <si>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</si>
  <si>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13111</t>
  </si>
  <si>
    <t>INGRESOS TRIBUTARIOS</t>
  </si>
  <si>
    <t>1311101</t>
  </si>
  <si>
    <t>Estampilla prodesarrollo Unicor Ley 382 de 1997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</si>
  <si>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</si>
  <si>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</si>
  <si>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</si>
  <si>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</si>
  <si>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</si>
  <si>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</si>
  <si>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</si>
  <si>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</si>
  <si>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</si>
  <si>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</si>
  <si>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1320105</t>
  </si>
  <si>
    <t>RECURSOS NACION - CREE-INVERSION VIGENCIA 2015</t>
  </si>
  <si>
    <t>1320107</t>
  </si>
  <si>
    <t>RECURSOS PROPIOS - CONSULTORIAS Y CONVENIOS</t>
  </si>
  <si>
    <t>1320108</t>
  </si>
  <si>
    <t>RECURSOS DE ESTAMPILLAS INVESTIGACION</t>
  </si>
  <si>
    <t>1320109</t>
  </si>
  <si>
    <t>RECURSOS DE ESTAMPILLAS - PASIVO PENSIONAL</t>
  </si>
  <si>
    <t>1320110</t>
  </si>
  <si>
    <t>RECURSOS DE ESTAMPILLAS - INVERSION</t>
  </si>
  <si>
    <t>1320112</t>
  </si>
  <si>
    <t>RECURSOS NACION - FUNCIONAMIENTO</t>
  </si>
  <si>
    <t>1320113</t>
  </si>
  <si>
    <t>RECURSOS NACION - ESTAMPILLA NACIONAL</t>
  </si>
  <si>
    <t>1320114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</si>
  <si>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</si>
  <si>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</si>
  <si>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</si>
  <si>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</si>
  <si>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</si>
  <si>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</si>
  <si>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</si>
  <si>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</si>
  <si>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</si>
  <si>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</si>
  <si>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</si>
  <si>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</si>
  <si>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</si>
  <si>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</si>
  <si>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</si>
  <si>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</si>
  <si>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</si>
  <si>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</si>
  <si>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</si>
  <si>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</si>
  <si>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</si>
  <si>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</si>
  <si>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</si>
  <si>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</si>
  <si>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</si>
  <si>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</si>
  <si>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</si>
  <si>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</si>
  <si>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</si>
  <si>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</si>
  <si>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1410104</t>
  </si>
  <si>
    <t>Concurrencia pasivo pensional</t>
  </si>
  <si>
    <t>14102</t>
  </si>
  <si>
    <t>DESCUENTO DE VOTACION (LEY 403/1997 Y RES 08685 DE 2015)</t>
  </si>
  <si>
    <t>1410202</t>
  </si>
  <si>
    <t>DESCUENTO POR VOTACION</t>
  </si>
  <si>
    <t>14103</t>
  </si>
  <si>
    <t>RECURSOS ESTAMPILLA UNIVERSIDAD NACIONAL Y OTRAS, LEY 1697 DE 2013</t>
  </si>
  <si>
    <t>1410301</t>
  </si>
  <si>
    <t>Aportes estampilla Universidad Nacional y otras</t>
  </si>
  <si>
    <t>14104</t>
  </si>
  <si>
    <t>RECURSOS CREE LEY 1607 DE 2012</t>
  </si>
  <si>
    <t>1410401</t>
  </si>
  <si>
    <t>Aportes recursos CREE</t>
  </si>
  <si>
    <t>14109</t>
  </si>
  <si>
    <t>AJUSTES DE APORTES DE LA NACION</t>
  </si>
  <si>
    <t>1410901</t>
  </si>
  <si>
    <t>AJUSTESIPC RES. 23574 DE 21 DIC 2016</t>
  </si>
  <si>
    <t>UNIVERSIDAD DE CÓRDOBA</t>
  </si>
  <si>
    <t>OFICINA DE ASUNTOS FINANCIEROS</t>
  </si>
  <si>
    <t>SECCIÓN DE PRESUPUESTO</t>
  </si>
  <si>
    <t xml:space="preserve"> INFORME DE EJECUCIÓN PRESUPUESTAL DE INGRESOS ACUMULADO</t>
  </si>
  <si>
    <t>NIT 891080031-3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</si>
  <si>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</si>
  <si>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</si>
  <si>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</si>
  <si>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</si>
  <si>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</si>
  <si>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</si>
  <si>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</si>
  <si>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</si>
  <si>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</si>
  <si>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</si>
  <si>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</si>
  <si>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</si>
  <si>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OCTUBRE DE 2017</t>
  </si>
  <si>
    <t>SILVIA BALLESTAS GARCIA</t>
  </si>
  <si>
    <t xml:space="preserve"> Jefe de Presupuesto ( E )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</si>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</sst>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u val="double"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2" xfId="2" applyFont="1" applyFill="1" applyBorder="1"/>
    <xf numFmtId="43" fontId="5" fillId="0" borderId="4" xfId="1" applyNumberFormat="1" applyFont="1" applyFill="1" applyBorder="1"/>
    <xf numFmtId="0" fontId="4" fillId="0" borderId="1" xfId="2" applyFont="1" applyFill="1" applyBorder="1"/>
    <xf numFmtId="43" fontId="5" fillId="0" borderId="5" xfId="1" applyNumberFormat="1" applyFont="1" applyFill="1" applyBorder="1"/>
    <xf numFmtId="0" fontId="4" fillId="0" borderId="0" xfId="2" applyFont="1" applyFill="1" applyBorder="1" applyAlignment="1"/>
    <xf numFmtId="165" fontId="4" fillId="0" borderId="0" xfId="1" applyNumberFormat="1" applyFont="1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3" fontId="6" fillId="0" borderId="15" xfId="1" applyNumberFormat="1" applyFont="1" applyFill="1" applyBorder="1" applyAlignment="1">
      <alignment horizontal="center" vertical="center"/>
    </xf>
    <xf numFmtId="43" fontId="6" fillId="0" borderId="16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3" fontId="8" fillId="0" borderId="0" xfId="0" applyNumberFormat="1" applyFont="1" applyFill="1"/>
    <xf numFmtId="0" fontId="6" fillId="0" borderId="15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" fontId="7" fillId="0" borderId="5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8" fillId="0" borderId="5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3" fontId="8" fillId="0" borderId="0" xfId="0" applyNumberFormat="1" applyFont="1" applyFill="1" applyBorder="1"/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3" fontId="7" fillId="0" borderId="18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0" fontId="13" fillId="0" borderId="17" xfId="0" applyFont="1" applyFill="1" applyBorder="1"/>
    <xf numFmtId="0" fontId="5" fillId="0" borderId="18" xfId="0" applyFont="1" applyFill="1" applyBorder="1"/>
    <xf numFmtId="0" fontId="6" fillId="0" borderId="0" xfId="0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vertical="top"/>
    </xf>
    <xf numFmtId="43" fontId="6" fillId="0" borderId="7" xfId="1" applyNumberFormat="1" applyFont="1" applyFill="1" applyBorder="1" applyAlignment="1">
      <alignment horizontal="center" vertical="center" wrapText="1"/>
    </xf>
    <xf numFmtId="43" fontId="6" fillId="0" borderId="12" xfId="1" applyNumberFormat="1" applyFont="1" applyFill="1" applyBorder="1" applyAlignment="1">
      <alignment horizontal="center" vertical="center" wrapText="1"/>
    </xf>
    <xf numFmtId="43" fontId="6" fillId="0" borderId="10" xfId="1" applyNumberFormat="1" applyFont="1" applyFill="1" applyBorder="1" applyAlignment="1">
      <alignment horizontal="center" vertical="center" wrapText="1"/>
    </xf>
    <xf numFmtId="43" fontId="6" fillId="0" borderId="13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Buena" xfId="2" builtinId="26"/>
    <cellStyle name="Millares" xfId="1" builtinId="3"/>
    <cellStyle name="Millares 3" xfId="4"/>
    <cellStyle name="Normal" xfId="0" builtinId="0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509788</xdr:colOff>
      <xdr:row>0</xdr:row>
      <xdr:rowOff>18475</xdr:rowOff>
    </xdr:from>
    <xdr:to>
      <xdr:col>1</xdr:col>
      <xdr:colOff>660796</xdr:colOff>
      <xdr:row>5</xdr:row>
      <xdr:rowOff>37525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88" y="18475"/>
          <a:ext cx="70345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6524625" y="57150"/>
          <a:ext cx="1095375" cy="7810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361950</xdr:colOff>
      <xdr:row>1</xdr:row>
      <xdr:rowOff>57150</xdr:rowOff>
    </xdr:from>
    <xdr:to>
      <xdr:col>8</xdr:col>
      <xdr:colOff>390525</xdr:colOff>
      <xdr:row>4</xdr:row>
      <xdr:rowOff>19050</xdr:rowOff>
    </xdr:to>
    <xdr:pic>
      <xdr:nvPicPr>
        <xdr:cNvPr id="7" name="6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00025"/>
          <a:ext cx="16954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8" zoomScale="130" zoomScaleNormal="130" workbookViewId="0">
      <selection activeCell="C35" sqref="C35"/>
    </sheetView>
  </sheetViews>
  <sheetFormatPr baseColWidth="10" defaultColWidth="28.85546875" defaultRowHeight="15" x14ac:dyDescent="0.25"/>
  <cols>
    <col min="1" max="1" width="8.28515625" style="11" customWidth="1"/>
    <col min="2" max="2" width="26" style="11" customWidth="1"/>
    <col min="3" max="3" width="12.7109375" style="11" customWidth="1"/>
    <col min="4" max="4" width="12.5703125" style="11" customWidth="1"/>
    <col min="5" max="5" width="10.140625" style="11" customWidth="1"/>
    <col min="6" max="6" width="13.5703125" style="11" customWidth="1"/>
    <col min="7" max="7" width="13.28515625" style="11" customWidth="1"/>
    <col min="8" max="8" width="13.7109375" style="11" customWidth="1"/>
    <col min="9" max="9" width="10.7109375" style="11" customWidth="1"/>
    <col min="10" max="10" width="14.85546875" style="11" customWidth="1"/>
    <col min="11" max="16384" width="28.85546875" style="11"/>
  </cols>
  <sheetData>
    <row r="1" spans="1:10" x14ac:dyDescent="0.25">
      <c r="A1" s="1"/>
      <c r="B1" s="72" t="s">
        <v>174</v>
      </c>
      <c r="C1" s="72"/>
      <c r="D1" s="72"/>
      <c r="E1" s="72"/>
      <c r="F1" s="72"/>
      <c r="G1" s="72"/>
      <c r="H1" s="73"/>
      <c r="I1" s="2"/>
    </row>
    <row r="2" spans="1:10" x14ac:dyDescent="0.25">
      <c r="A2" s="3"/>
      <c r="B2" s="75" t="s">
        <v>175</v>
      </c>
      <c r="C2" s="75"/>
      <c r="D2" s="75"/>
      <c r="E2" s="75"/>
      <c r="F2" s="75"/>
      <c r="G2" s="75"/>
      <c r="H2" s="74"/>
      <c r="I2" s="4"/>
    </row>
    <row r="3" spans="1:10" x14ac:dyDescent="0.25">
      <c r="A3" s="3"/>
      <c r="B3" s="75" t="s">
        <v>176</v>
      </c>
      <c r="C3" s="75"/>
      <c r="D3" s="75"/>
      <c r="E3" s="75"/>
      <c r="F3" s="75"/>
      <c r="G3" s="75"/>
      <c r="H3" s="74"/>
      <c r="I3" s="4"/>
    </row>
    <row r="4" spans="1:10" x14ac:dyDescent="0.25">
      <c r="A4" s="3"/>
      <c r="B4" s="75" t="s">
        <v>177</v>
      </c>
      <c r="C4" s="75"/>
      <c r="D4" s="75"/>
      <c r="E4" s="75"/>
      <c r="F4" s="75"/>
      <c r="G4" s="75"/>
      <c r="H4" s="74"/>
      <c r="I4" s="4"/>
    </row>
    <row r="5" spans="1:10" x14ac:dyDescent="0.25">
      <c r="A5" s="3"/>
      <c r="B5" s="75" t="s">
        <v>191</v>
      </c>
      <c r="C5" s="75"/>
      <c r="D5" s="75"/>
      <c r="E5" s="75"/>
      <c r="F5" s="75"/>
      <c r="G5" s="75"/>
      <c r="H5" s="74"/>
      <c r="I5" s="4"/>
    </row>
    <row r="6" spans="1:10" ht="15.75" thickBot="1" x14ac:dyDescent="0.3">
      <c r="A6" s="3"/>
      <c r="B6" s="5" t="s">
        <v>178</v>
      </c>
      <c r="C6" s="5"/>
      <c r="D6" s="5"/>
      <c r="E6" s="5"/>
      <c r="F6" s="5"/>
      <c r="G6" s="6"/>
      <c r="H6" s="74"/>
      <c r="I6" s="4"/>
    </row>
    <row r="7" spans="1:10" ht="22.5" customHeight="1" x14ac:dyDescent="0.25">
      <c r="A7" s="66" t="s">
        <v>179</v>
      </c>
      <c r="B7" s="68" t="s">
        <v>180</v>
      </c>
      <c r="C7" s="68" t="s">
        <v>181</v>
      </c>
      <c r="D7" s="70" t="s">
        <v>182</v>
      </c>
      <c r="E7" s="71"/>
      <c r="F7" s="68" t="s">
        <v>183</v>
      </c>
      <c r="G7" s="64" t="s">
        <v>184</v>
      </c>
      <c r="H7" s="59" t="s">
        <v>185</v>
      </c>
      <c r="I7" s="61" t="s">
        <v>186</v>
      </c>
    </row>
    <row r="8" spans="1:10" ht="28.5" customHeight="1" thickBot="1" x14ac:dyDescent="0.3">
      <c r="A8" s="67"/>
      <c r="B8" s="69"/>
      <c r="C8" s="69"/>
      <c r="D8" s="7" t="s">
        <v>187</v>
      </c>
      <c r="E8" s="7" t="s">
        <v>188</v>
      </c>
      <c r="F8" s="69"/>
      <c r="G8" s="65"/>
      <c r="H8" s="60"/>
      <c r="I8" s="62"/>
    </row>
    <row r="9" spans="1:10" ht="15.75" thickBot="1" x14ac:dyDescent="0.3">
      <c r="A9" s="8">
        <v>1</v>
      </c>
      <c r="B9" s="14">
        <v>2</v>
      </c>
      <c r="C9" s="14">
        <v>3</v>
      </c>
      <c r="D9" s="63">
        <v>4</v>
      </c>
      <c r="E9" s="63"/>
      <c r="F9" s="14">
        <v>5</v>
      </c>
      <c r="G9" s="14">
        <v>6</v>
      </c>
      <c r="H9" s="9" t="s">
        <v>189</v>
      </c>
      <c r="I9" s="10" t="s">
        <v>190</v>
      </c>
    </row>
    <row r="10" spans="1:10" x14ac:dyDescent="0.25">
      <c r="A10" s="41"/>
      <c r="B10" s="47"/>
      <c r="C10" s="43"/>
      <c r="D10" s="43"/>
      <c r="E10" s="43"/>
      <c r="F10" s="43"/>
      <c r="G10" s="43"/>
      <c r="H10" s="43"/>
      <c r="I10" s="48"/>
    </row>
    <row r="11" spans="1:10" x14ac:dyDescent="0.25">
      <c r="A11" s="29" t="s">
        <v>0</v>
      </c>
      <c r="B11" s="30" t="s">
        <v>1</v>
      </c>
      <c r="C11" s="31">
        <f>C12+C83</f>
        <v>156690507689</v>
      </c>
      <c r="D11" s="31">
        <f t="shared" ref="D11:G11" si="0">D12+D83</f>
        <v>40950980705</v>
      </c>
      <c r="E11" s="31">
        <f t="shared" si="0"/>
        <v>1000000</v>
      </c>
      <c r="F11" s="31">
        <f t="shared" si="0"/>
        <v>197640488393</v>
      </c>
      <c r="G11" s="31">
        <f t="shared" si="0"/>
        <v>138439590775.75</v>
      </c>
      <c r="H11" s="31">
        <f>G11-F11</f>
        <v>-59200897617.25</v>
      </c>
      <c r="I11" s="49">
        <f>(G11/F11)*100</f>
        <v>70.046169133355178</v>
      </c>
    </row>
    <row r="12" spans="1:10" x14ac:dyDescent="0.25">
      <c r="A12" s="29" t="s">
        <v>9</v>
      </c>
      <c r="B12" s="30" t="s">
        <v>10</v>
      </c>
      <c r="C12" s="31">
        <f>C13+C61+C80</f>
        <v>35819178843</v>
      </c>
      <c r="D12" s="31">
        <f t="shared" ref="D12:G12" si="1">D13+D61+D80</f>
        <v>39183219797</v>
      </c>
      <c r="E12" s="31">
        <f t="shared" si="1"/>
        <v>1000000</v>
      </c>
      <c r="F12" s="31">
        <f t="shared" si="1"/>
        <v>75001398639</v>
      </c>
      <c r="G12" s="31">
        <f t="shared" si="1"/>
        <v>36848891512.75</v>
      </c>
      <c r="H12" s="31">
        <f t="shared" ref="H12:H57" si="2">G12-F12</f>
        <v>-38152507126.25</v>
      </c>
      <c r="I12" s="49">
        <f>(G12/F12)*100</f>
        <v>49.130939131032328</v>
      </c>
      <c r="J12" s="13"/>
    </row>
    <row r="13" spans="1:10" x14ac:dyDescent="0.25">
      <c r="A13" s="29" t="s">
        <v>11</v>
      </c>
      <c r="B13" s="30" t="s">
        <v>3</v>
      </c>
      <c r="C13" s="31">
        <f>C14+C17+C20+C23+C27+C29+C41+C51+C56+C59</f>
        <v>28799178843</v>
      </c>
      <c r="D13" s="31">
        <f t="shared" ref="D13:G13" si="3">D14+D17+D20+D23+D27+D29+D41+D51+D56+D59</f>
        <v>4491127845</v>
      </c>
      <c r="E13" s="31">
        <f t="shared" si="3"/>
        <v>1000000</v>
      </c>
      <c r="F13" s="31">
        <f t="shared" si="3"/>
        <v>33289306687</v>
      </c>
      <c r="G13" s="31">
        <f t="shared" si="3"/>
        <v>29378039565.75</v>
      </c>
      <c r="H13" s="31">
        <f t="shared" si="2"/>
        <v>-3911267121.25</v>
      </c>
      <c r="I13" s="49">
        <f t="shared" ref="I13:I76" si="4">(G13/F13)*100</f>
        <v>88.250680141748305</v>
      </c>
    </row>
    <row r="14" spans="1:10" x14ac:dyDescent="0.25">
      <c r="A14" s="32" t="s">
        <v>12</v>
      </c>
      <c r="B14" s="33" t="s">
        <v>13</v>
      </c>
      <c r="C14" s="34">
        <f>C15+C16</f>
        <v>861574098</v>
      </c>
      <c r="D14" s="34">
        <f t="shared" ref="D14:G14" si="5">D15+D16</f>
        <v>0</v>
      </c>
      <c r="E14" s="34">
        <f t="shared" si="5"/>
        <v>0</v>
      </c>
      <c r="F14" s="34">
        <f t="shared" si="5"/>
        <v>861574098</v>
      </c>
      <c r="G14" s="34">
        <f t="shared" si="5"/>
        <v>784024924</v>
      </c>
      <c r="H14" s="31">
        <f t="shared" si="2"/>
        <v>-77549174</v>
      </c>
      <c r="I14" s="49">
        <f t="shared" si="4"/>
        <v>90.999128899067713</v>
      </c>
    </row>
    <row r="15" spans="1:10" x14ac:dyDescent="0.25">
      <c r="A15" s="35" t="s">
        <v>14</v>
      </c>
      <c r="B15" s="36" t="s">
        <v>15</v>
      </c>
      <c r="C15" s="37">
        <v>811574098</v>
      </c>
      <c r="D15" s="37">
        <v>0</v>
      </c>
      <c r="E15" s="37">
        <v>0</v>
      </c>
      <c r="F15" s="37">
        <v>811574098</v>
      </c>
      <c r="G15" s="37">
        <v>784024924</v>
      </c>
      <c r="H15" s="37">
        <f t="shared" si="2"/>
        <v>-27549174</v>
      </c>
      <c r="I15" s="50">
        <f t="shared" si="4"/>
        <v>96.605464113764754</v>
      </c>
    </row>
    <row r="16" spans="1:10" x14ac:dyDescent="0.25">
      <c r="A16" s="35" t="s">
        <v>16</v>
      </c>
      <c r="B16" s="36" t="s">
        <v>17</v>
      </c>
      <c r="C16" s="37">
        <v>50000000</v>
      </c>
      <c r="D16" s="37">
        <v>0</v>
      </c>
      <c r="E16" s="37">
        <v>0</v>
      </c>
      <c r="F16" s="37">
        <v>50000000</v>
      </c>
      <c r="G16" s="37">
        <v>0</v>
      </c>
      <c r="H16" s="37">
        <f t="shared" si="2"/>
        <v>-50000000</v>
      </c>
      <c r="I16" s="50">
        <f t="shared" si="4"/>
        <v>0</v>
      </c>
    </row>
    <row r="17" spans="1:10" x14ac:dyDescent="0.25">
      <c r="A17" s="32" t="s">
        <v>18</v>
      </c>
      <c r="B17" s="33" t="s">
        <v>19</v>
      </c>
      <c r="C17" s="34">
        <f>C18+C19</f>
        <v>8998104745</v>
      </c>
      <c r="D17" s="34">
        <f t="shared" ref="D17:G17" si="6">D18+D19</f>
        <v>0</v>
      </c>
      <c r="E17" s="34">
        <f t="shared" si="6"/>
        <v>1000000</v>
      </c>
      <c r="F17" s="34">
        <f t="shared" si="6"/>
        <v>8997104744</v>
      </c>
      <c r="G17" s="34">
        <f t="shared" si="6"/>
        <v>9414620641.6300011</v>
      </c>
      <c r="H17" s="31">
        <f t="shared" si="2"/>
        <v>417515897.63000107</v>
      </c>
      <c r="I17" s="49">
        <f t="shared" si="4"/>
        <v>104.64055837416404</v>
      </c>
    </row>
    <row r="18" spans="1:10" x14ac:dyDescent="0.25">
      <c r="A18" s="35" t="s">
        <v>20</v>
      </c>
      <c r="B18" s="36" t="s">
        <v>21</v>
      </c>
      <c r="C18" s="37">
        <v>4750798559</v>
      </c>
      <c r="D18" s="37">
        <v>0</v>
      </c>
      <c r="E18" s="37">
        <v>1000000</v>
      </c>
      <c r="F18" s="37">
        <v>4749798558</v>
      </c>
      <c r="G18" s="37">
        <v>4706186553.7200003</v>
      </c>
      <c r="H18" s="37">
        <f t="shared" si="2"/>
        <v>-43612004.279999733</v>
      </c>
      <c r="I18" s="50">
        <f t="shared" si="4"/>
        <v>99.081813602251728</v>
      </c>
      <c r="J18" s="13"/>
    </row>
    <row r="19" spans="1:10" x14ac:dyDescent="0.25">
      <c r="A19" s="35" t="s">
        <v>22</v>
      </c>
      <c r="B19" s="36" t="s">
        <v>23</v>
      </c>
      <c r="C19" s="37">
        <v>4247306186</v>
      </c>
      <c r="D19" s="37">
        <v>0</v>
      </c>
      <c r="E19" s="37">
        <v>0</v>
      </c>
      <c r="F19" s="37">
        <v>4247306186</v>
      </c>
      <c r="G19" s="37">
        <v>4708434087.9099998</v>
      </c>
      <c r="H19" s="37">
        <f t="shared" si="2"/>
        <v>461127901.90999985</v>
      </c>
      <c r="I19" s="50">
        <f t="shared" si="4"/>
        <v>110.85694983399061</v>
      </c>
      <c r="J19" s="13"/>
    </row>
    <row r="20" spans="1:10" x14ac:dyDescent="0.25">
      <c r="A20" s="32" t="s">
        <v>24</v>
      </c>
      <c r="B20" s="33" t="s">
        <v>25</v>
      </c>
      <c r="C20" s="34">
        <f>C21+C22</f>
        <v>5400000000</v>
      </c>
      <c r="D20" s="34">
        <f t="shared" ref="D20:G20" si="7">D21+D22</f>
        <v>0</v>
      </c>
      <c r="E20" s="34">
        <f t="shared" si="7"/>
        <v>0</v>
      </c>
      <c r="F20" s="34">
        <f t="shared" si="7"/>
        <v>5400000000</v>
      </c>
      <c r="G20" s="34">
        <f t="shared" si="7"/>
        <v>3813302808.3200002</v>
      </c>
      <c r="H20" s="31">
        <f t="shared" si="2"/>
        <v>-1586697191.6799998</v>
      </c>
      <c r="I20" s="49">
        <f t="shared" si="4"/>
        <v>70.616718672592597</v>
      </c>
    </row>
    <row r="21" spans="1:10" x14ac:dyDescent="0.25">
      <c r="A21" s="35" t="s">
        <v>26</v>
      </c>
      <c r="B21" s="36" t="s">
        <v>4</v>
      </c>
      <c r="C21" s="37">
        <v>3200000000</v>
      </c>
      <c r="D21" s="37">
        <v>0</v>
      </c>
      <c r="E21" s="37">
        <v>0</v>
      </c>
      <c r="F21" s="37">
        <v>3200000000</v>
      </c>
      <c r="G21" s="37">
        <v>3024122199.3200002</v>
      </c>
      <c r="H21" s="37">
        <f t="shared" si="2"/>
        <v>-175877800.67999983</v>
      </c>
      <c r="I21" s="50">
        <f t="shared" si="4"/>
        <v>94.503818728750005</v>
      </c>
      <c r="J21" s="13"/>
    </row>
    <row r="22" spans="1:10" x14ac:dyDescent="0.25">
      <c r="A22" s="35" t="s">
        <v>27</v>
      </c>
      <c r="B22" s="36" t="s">
        <v>5</v>
      </c>
      <c r="C22" s="37">
        <v>2200000000</v>
      </c>
      <c r="D22" s="37">
        <v>0</v>
      </c>
      <c r="E22" s="37">
        <v>0</v>
      </c>
      <c r="F22" s="37">
        <v>2200000000</v>
      </c>
      <c r="G22" s="37">
        <v>789180609</v>
      </c>
      <c r="H22" s="37">
        <f t="shared" si="2"/>
        <v>-1410819391</v>
      </c>
      <c r="I22" s="50">
        <f t="shared" si="4"/>
        <v>35.871845863636366</v>
      </c>
      <c r="J22" s="13"/>
    </row>
    <row r="23" spans="1:10" x14ac:dyDescent="0.25">
      <c r="A23" s="32" t="s">
        <v>28</v>
      </c>
      <c r="B23" s="33" t="s">
        <v>6</v>
      </c>
      <c r="C23" s="34">
        <f>C24+C25+C26</f>
        <v>2750000000</v>
      </c>
      <c r="D23" s="34">
        <f t="shared" ref="D23:G23" si="8">D24+D25+D26</f>
        <v>95953910</v>
      </c>
      <c r="E23" s="34">
        <f t="shared" si="8"/>
        <v>0</v>
      </c>
      <c r="F23" s="34">
        <f t="shared" si="8"/>
        <v>2845953910</v>
      </c>
      <c r="G23" s="34">
        <f t="shared" si="8"/>
        <v>2070322938</v>
      </c>
      <c r="H23" s="31">
        <f t="shared" si="2"/>
        <v>-775630972</v>
      </c>
      <c r="I23" s="49">
        <f t="shared" si="4"/>
        <v>72.746186462309922</v>
      </c>
    </row>
    <row r="24" spans="1:10" x14ac:dyDescent="0.25">
      <c r="A24" s="35" t="s">
        <v>29</v>
      </c>
      <c r="B24" s="36" t="s">
        <v>30</v>
      </c>
      <c r="C24" s="37">
        <v>1500000000</v>
      </c>
      <c r="D24" s="37">
        <v>0</v>
      </c>
      <c r="E24" s="37">
        <v>0</v>
      </c>
      <c r="F24" s="37">
        <v>1500000000</v>
      </c>
      <c r="G24" s="37">
        <v>1214390261</v>
      </c>
      <c r="H24" s="37">
        <f t="shared" si="2"/>
        <v>-285609739</v>
      </c>
      <c r="I24" s="50">
        <f t="shared" si="4"/>
        <v>80.959350733333338</v>
      </c>
    </row>
    <row r="25" spans="1:10" x14ac:dyDescent="0.25">
      <c r="A25" s="35" t="s">
        <v>31</v>
      </c>
      <c r="B25" s="36" t="s">
        <v>32</v>
      </c>
      <c r="C25" s="37">
        <v>1200000000</v>
      </c>
      <c r="D25" s="37">
        <v>0</v>
      </c>
      <c r="E25" s="37">
        <v>0</v>
      </c>
      <c r="F25" s="37">
        <v>1200000000</v>
      </c>
      <c r="G25" s="37">
        <v>684962767</v>
      </c>
      <c r="H25" s="37">
        <f t="shared" si="2"/>
        <v>-515037233</v>
      </c>
      <c r="I25" s="50">
        <f t="shared" si="4"/>
        <v>57.080230583333332</v>
      </c>
      <c r="J25" s="13"/>
    </row>
    <row r="26" spans="1:10" x14ac:dyDescent="0.25">
      <c r="A26" s="35" t="s">
        <v>33</v>
      </c>
      <c r="B26" s="36" t="s">
        <v>34</v>
      </c>
      <c r="C26" s="37">
        <v>50000000</v>
      </c>
      <c r="D26" s="37">
        <v>95953910</v>
      </c>
      <c r="E26" s="37">
        <v>0</v>
      </c>
      <c r="F26" s="37">
        <v>145953910</v>
      </c>
      <c r="G26" s="37">
        <v>170969910</v>
      </c>
      <c r="H26" s="37">
        <f t="shared" si="2"/>
        <v>25016000</v>
      </c>
      <c r="I26" s="50">
        <f t="shared" si="4"/>
        <v>117.13965730688545</v>
      </c>
    </row>
    <row r="27" spans="1:10" x14ac:dyDescent="0.25">
      <c r="A27" s="32" t="s">
        <v>35</v>
      </c>
      <c r="B27" s="33" t="s">
        <v>7</v>
      </c>
      <c r="C27" s="34">
        <f>C28</f>
        <v>2100000000</v>
      </c>
      <c r="D27" s="34">
        <f t="shared" ref="D27:G27" si="9">D28</f>
        <v>0</v>
      </c>
      <c r="E27" s="34">
        <f t="shared" si="9"/>
        <v>0</v>
      </c>
      <c r="F27" s="34">
        <f t="shared" si="9"/>
        <v>2100000000</v>
      </c>
      <c r="G27" s="34">
        <f t="shared" si="9"/>
        <v>2355337075.8000002</v>
      </c>
      <c r="H27" s="31">
        <f t="shared" si="2"/>
        <v>255337075.80000019</v>
      </c>
      <c r="I27" s="49">
        <f t="shared" si="4"/>
        <v>112.15890837142859</v>
      </c>
    </row>
    <row r="28" spans="1:10" ht="22.5" x14ac:dyDescent="0.25">
      <c r="A28" s="35" t="s">
        <v>36</v>
      </c>
      <c r="B28" s="36" t="s">
        <v>8</v>
      </c>
      <c r="C28" s="37">
        <v>2100000000</v>
      </c>
      <c r="D28" s="37">
        <v>0</v>
      </c>
      <c r="E28" s="37">
        <v>0</v>
      </c>
      <c r="F28" s="37">
        <v>2100000000</v>
      </c>
      <c r="G28" s="37">
        <v>2355337075.8000002</v>
      </c>
      <c r="H28" s="37">
        <f t="shared" si="2"/>
        <v>255337075.80000019</v>
      </c>
      <c r="I28" s="50">
        <f t="shared" si="4"/>
        <v>112.15890837142859</v>
      </c>
      <c r="J28" s="13"/>
    </row>
    <row r="29" spans="1:10" ht="22.5" x14ac:dyDescent="0.25">
      <c r="A29" s="32" t="s">
        <v>37</v>
      </c>
      <c r="B29" s="33" t="s">
        <v>38</v>
      </c>
      <c r="C29" s="34">
        <f>C30+C31+C32+C33+C34+C35+C36+C37+C38+C39+C40</f>
        <v>0</v>
      </c>
      <c r="D29" s="34">
        <f t="shared" ref="D29:G29" si="10">D30+D31+D32+D33+D34+D35+D36+D37+D38+D39+D40</f>
        <v>3945501127</v>
      </c>
      <c r="E29" s="34">
        <f t="shared" si="10"/>
        <v>0</v>
      </c>
      <c r="F29" s="34">
        <f t="shared" si="10"/>
        <v>3945501127</v>
      </c>
      <c r="G29" s="34">
        <f t="shared" si="10"/>
        <v>2030998357</v>
      </c>
      <c r="H29" s="31">
        <f t="shared" si="2"/>
        <v>-1914502770</v>
      </c>
      <c r="I29" s="49">
        <f t="shared" si="4"/>
        <v>51.476309133493757</v>
      </c>
    </row>
    <row r="30" spans="1:10" ht="22.5" x14ac:dyDescent="0.25">
      <c r="A30" s="35" t="s">
        <v>39</v>
      </c>
      <c r="B30" s="36" t="s">
        <v>40</v>
      </c>
      <c r="C30" s="37">
        <v>0</v>
      </c>
      <c r="D30" s="37">
        <v>242725000</v>
      </c>
      <c r="E30" s="37">
        <v>0</v>
      </c>
      <c r="F30" s="37">
        <v>242725000</v>
      </c>
      <c r="G30" s="37">
        <v>218482500</v>
      </c>
      <c r="H30" s="37">
        <f t="shared" si="2"/>
        <v>-24242500</v>
      </c>
      <c r="I30" s="50">
        <f t="shared" si="4"/>
        <v>90.012359666289015</v>
      </c>
    </row>
    <row r="31" spans="1:10" s="24" customFormat="1" ht="23.25" thickBot="1" x14ac:dyDescent="0.3">
      <c r="A31" s="38" t="s">
        <v>41</v>
      </c>
      <c r="B31" s="39" t="s">
        <v>42</v>
      </c>
      <c r="C31" s="40">
        <v>0</v>
      </c>
      <c r="D31" s="40">
        <v>155000000</v>
      </c>
      <c r="E31" s="40">
        <v>0</v>
      </c>
      <c r="F31" s="40">
        <v>155000000</v>
      </c>
      <c r="G31" s="40">
        <v>77500000</v>
      </c>
      <c r="H31" s="40">
        <f t="shared" si="2"/>
        <v>-77500000</v>
      </c>
      <c r="I31" s="51">
        <f t="shared" si="4"/>
        <v>50</v>
      </c>
    </row>
    <row r="32" spans="1:10" ht="22.5" x14ac:dyDescent="0.25">
      <c r="A32" s="41" t="s">
        <v>43</v>
      </c>
      <c r="B32" s="42" t="s">
        <v>44</v>
      </c>
      <c r="C32" s="43">
        <v>0</v>
      </c>
      <c r="D32" s="43">
        <v>165400000</v>
      </c>
      <c r="E32" s="43">
        <v>0</v>
      </c>
      <c r="F32" s="43">
        <v>165400000</v>
      </c>
      <c r="G32" s="43">
        <v>66160000</v>
      </c>
      <c r="H32" s="43">
        <f t="shared" si="2"/>
        <v>-99240000</v>
      </c>
      <c r="I32" s="52">
        <f t="shared" si="4"/>
        <v>40</v>
      </c>
      <c r="J32" s="24"/>
    </row>
    <row r="33" spans="1:10" ht="22.5" x14ac:dyDescent="0.25">
      <c r="A33" s="35" t="s">
        <v>45</v>
      </c>
      <c r="B33" s="36" t="s">
        <v>46</v>
      </c>
      <c r="C33" s="37">
        <v>0</v>
      </c>
      <c r="D33" s="37">
        <v>525167500</v>
      </c>
      <c r="E33" s="37">
        <v>0</v>
      </c>
      <c r="F33" s="37">
        <v>525167500</v>
      </c>
      <c r="G33" s="37">
        <v>210067000</v>
      </c>
      <c r="H33" s="37">
        <f t="shared" si="2"/>
        <v>-315100500</v>
      </c>
      <c r="I33" s="50">
        <f t="shared" si="4"/>
        <v>40</v>
      </c>
      <c r="J33" s="24"/>
    </row>
    <row r="34" spans="1:10" ht="22.5" x14ac:dyDescent="0.25">
      <c r="A34" s="35" t="s">
        <v>47</v>
      </c>
      <c r="B34" s="36" t="s">
        <v>48</v>
      </c>
      <c r="C34" s="37">
        <v>0</v>
      </c>
      <c r="D34" s="37">
        <v>1206239309</v>
      </c>
      <c r="E34" s="37">
        <v>0</v>
      </c>
      <c r="F34" s="37">
        <v>1206239309</v>
      </c>
      <c r="G34" s="37">
        <v>578994857</v>
      </c>
      <c r="H34" s="37">
        <f t="shared" si="2"/>
        <v>-627244452</v>
      </c>
      <c r="I34" s="50">
        <f t="shared" si="4"/>
        <v>47.999999061546092</v>
      </c>
      <c r="J34" s="24"/>
    </row>
    <row r="35" spans="1:10" ht="22.5" x14ac:dyDescent="0.25">
      <c r="A35" s="35" t="s">
        <v>49</v>
      </c>
      <c r="B35" s="36" t="s">
        <v>50</v>
      </c>
      <c r="C35" s="37">
        <v>0</v>
      </c>
      <c r="D35" s="37">
        <v>489170000</v>
      </c>
      <c r="E35" s="37">
        <v>0</v>
      </c>
      <c r="F35" s="37">
        <v>489170000</v>
      </c>
      <c r="G35" s="37">
        <v>489170000</v>
      </c>
      <c r="H35" s="37">
        <f t="shared" si="2"/>
        <v>0</v>
      </c>
      <c r="I35" s="50">
        <f t="shared" si="4"/>
        <v>100</v>
      </c>
      <c r="J35" s="24"/>
    </row>
    <row r="36" spans="1:10" ht="33.75" x14ac:dyDescent="0.25">
      <c r="A36" s="35" t="s">
        <v>51</v>
      </c>
      <c r="B36" s="36" t="s">
        <v>52</v>
      </c>
      <c r="C36" s="37">
        <v>0</v>
      </c>
      <c r="D36" s="37">
        <v>27000000</v>
      </c>
      <c r="E36" s="37">
        <v>0</v>
      </c>
      <c r="F36" s="37">
        <v>27000000</v>
      </c>
      <c r="G36" s="37">
        <v>0</v>
      </c>
      <c r="H36" s="37">
        <f t="shared" si="2"/>
        <v>-27000000</v>
      </c>
      <c r="I36" s="50">
        <f t="shared" si="4"/>
        <v>0</v>
      </c>
      <c r="J36" s="24"/>
    </row>
    <row r="37" spans="1:10" ht="22.5" x14ac:dyDescent="0.25">
      <c r="A37" s="35" t="s">
        <v>53</v>
      </c>
      <c r="B37" s="36" t="s">
        <v>54</v>
      </c>
      <c r="C37" s="37">
        <v>0</v>
      </c>
      <c r="D37" s="37">
        <v>16908750</v>
      </c>
      <c r="E37" s="37">
        <v>0</v>
      </c>
      <c r="F37" s="37">
        <v>16908750</v>
      </c>
      <c r="G37" s="37">
        <v>0</v>
      </c>
      <c r="H37" s="37">
        <f t="shared" si="2"/>
        <v>-16908750</v>
      </c>
      <c r="I37" s="50">
        <f t="shared" si="4"/>
        <v>0</v>
      </c>
      <c r="J37" s="24"/>
    </row>
    <row r="38" spans="1:10" ht="22.5" x14ac:dyDescent="0.25">
      <c r="A38" s="35" t="s">
        <v>55</v>
      </c>
      <c r="B38" s="36" t="s">
        <v>56</v>
      </c>
      <c r="C38" s="37">
        <v>0</v>
      </c>
      <c r="D38" s="37">
        <v>111546155</v>
      </c>
      <c r="E38" s="37">
        <v>0</v>
      </c>
      <c r="F38" s="37">
        <v>111546155</v>
      </c>
      <c r="G38" s="37">
        <v>0</v>
      </c>
      <c r="H38" s="37">
        <f t="shared" si="2"/>
        <v>-111546155</v>
      </c>
      <c r="I38" s="50">
        <f t="shared" si="4"/>
        <v>0</v>
      </c>
      <c r="J38" s="24"/>
    </row>
    <row r="39" spans="1:10" ht="22.5" x14ac:dyDescent="0.25">
      <c r="A39" s="35" t="s">
        <v>57</v>
      </c>
      <c r="B39" s="36" t="s">
        <v>58</v>
      </c>
      <c r="C39" s="37">
        <v>0</v>
      </c>
      <c r="D39" s="37">
        <v>976560000</v>
      </c>
      <c r="E39" s="37">
        <v>0</v>
      </c>
      <c r="F39" s="37">
        <v>976560000</v>
      </c>
      <c r="G39" s="37">
        <v>390624000</v>
      </c>
      <c r="H39" s="37">
        <f t="shared" si="2"/>
        <v>-585936000</v>
      </c>
      <c r="I39" s="50">
        <f t="shared" si="4"/>
        <v>40</v>
      </c>
      <c r="J39" s="24"/>
    </row>
    <row r="40" spans="1:10" ht="22.5" x14ac:dyDescent="0.25">
      <c r="A40" s="35" t="s">
        <v>59</v>
      </c>
      <c r="B40" s="36" t="s">
        <v>60</v>
      </c>
      <c r="C40" s="37">
        <v>0</v>
      </c>
      <c r="D40" s="37">
        <v>29784413</v>
      </c>
      <c r="E40" s="37">
        <v>0</v>
      </c>
      <c r="F40" s="37">
        <v>29784413</v>
      </c>
      <c r="G40" s="37">
        <v>0</v>
      </c>
      <c r="H40" s="37">
        <f t="shared" si="2"/>
        <v>-29784413</v>
      </c>
      <c r="I40" s="50">
        <f t="shared" si="4"/>
        <v>0</v>
      </c>
      <c r="J40" s="24"/>
    </row>
    <row r="41" spans="1:10" x14ac:dyDescent="0.25">
      <c r="A41" s="32" t="s">
        <v>61</v>
      </c>
      <c r="B41" s="33" t="s">
        <v>62</v>
      </c>
      <c r="C41" s="34">
        <f>C42+C43+C44+C45+C46+C47+C48+C49+C50</f>
        <v>562500000</v>
      </c>
      <c r="D41" s="34">
        <f t="shared" ref="D41:G41" si="11">D42+D43+D44+D45+D46+D47+D48+D49+D50</f>
        <v>289903087</v>
      </c>
      <c r="E41" s="34">
        <f t="shared" si="11"/>
        <v>0</v>
      </c>
      <c r="F41" s="34">
        <f t="shared" si="11"/>
        <v>852403087</v>
      </c>
      <c r="G41" s="34">
        <f t="shared" si="11"/>
        <v>583859073</v>
      </c>
      <c r="H41" s="31">
        <f t="shared" si="2"/>
        <v>-268544014</v>
      </c>
      <c r="I41" s="49">
        <f t="shared" si="4"/>
        <v>68.495654450861934</v>
      </c>
      <c r="J41" s="24"/>
    </row>
    <row r="42" spans="1:10" x14ac:dyDescent="0.25">
      <c r="A42" s="35" t="s">
        <v>63</v>
      </c>
      <c r="B42" s="36" t="s">
        <v>64</v>
      </c>
      <c r="C42" s="37">
        <v>500000</v>
      </c>
      <c r="D42" s="37">
        <v>0</v>
      </c>
      <c r="E42" s="37">
        <v>0</v>
      </c>
      <c r="F42" s="37">
        <v>500000</v>
      </c>
      <c r="G42" s="37">
        <v>0</v>
      </c>
      <c r="H42" s="37">
        <f t="shared" si="2"/>
        <v>-500000</v>
      </c>
      <c r="I42" s="50">
        <f t="shared" si="4"/>
        <v>0</v>
      </c>
      <c r="J42" s="24"/>
    </row>
    <row r="43" spans="1:10" x14ac:dyDescent="0.25">
      <c r="A43" s="35" t="s">
        <v>65</v>
      </c>
      <c r="B43" s="36" t="s">
        <v>66</v>
      </c>
      <c r="C43" s="37">
        <v>60000000</v>
      </c>
      <c r="D43" s="37">
        <v>254946800</v>
      </c>
      <c r="E43" s="37">
        <v>0</v>
      </c>
      <c r="F43" s="37">
        <v>314946800</v>
      </c>
      <c r="G43" s="37">
        <v>285196800</v>
      </c>
      <c r="H43" s="37">
        <f t="shared" si="2"/>
        <v>-29750000</v>
      </c>
      <c r="I43" s="50">
        <f t="shared" si="4"/>
        <v>90.55396022439345</v>
      </c>
      <c r="J43" s="24"/>
    </row>
    <row r="44" spans="1:10" x14ac:dyDescent="0.25">
      <c r="A44" s="35" t="s">
        <v>67</v>
      </c>
      <c r="B44" s="36" t="s">
        <v>68</v>
      </c>
      <c r="C44" s="37">
        <v>40000000</v>
      </c>
      <c r="D44" s="37">
        <v>34956287</v>
      </c>
      <c r="E44" s="37">
        <v>0</v>
      </c>
      <c r="F44" s="37">
        <v>74956287</v>
      </c>
      <c r="G44" s="37">
        <v>71791287</v>
      </c>
      <c r="H44" s="37">
        <f t="shared" si="2"/>
        <v>-3165000</v>
      </c>
      <c r="I44" s="50">
        <f t="shared" si="4"/>
        <v>95.777538980819571</v>
      </c>
      <c r="J44" s="24"/>
    </row>
    <row r="45" spans="1:10" x14ac:dyDescent="0.25">
      <c r="A45" s="35" t="s">
        <v>69</v>
      </c>
      <c r="B45" s="36" t="s">
        <v>70</v>
      </c>
      <c r="C45" s="37">
        <v>250000000</v>
      </c>
      <c r="D45" s="37">
        <v>0</v>
      </c>
      <c r="E45" s="37">
        <v>0</v>
      </c>
      <c r="F45" s="37">
        <v>250000000</v>
      </c>
      <c r="G45" s="37">
        <v>95626081</v>
      </c>
      <c r="H45" s="37">
        <f t="shared" si="2"/>
        <v>-154373919</v>
      </c>
      <c r="I45" s="50">
        <f t="shared" si="4"/>
        <v>38.250432400000001</v>
      </c>
      <c r="J45" s="24"/>
    </row>
    <row r="46" spans="1:10" x14ac:dyDescent="0.25">
      <c r="A46" s="35" t="s">
        <v>71</v>
      </c>
      <c r="B46" s="36" t="s">
        <v>72</v>
      </c>
      <c r="C46" s="37">
        <v>170000000</v>
      </c>
      <c r="D46" s="37">
        <v>0</v>
      </c>
      <c r="E46" s="37">
        <v>0</v>
      </c>
      <c r="F46" s="37">
        <v>170000000</v>
      </c>
      <c r="G46" s="37">
        <v>128508905</v>
      </c>
      <c r="H46" s="37">
        <f t="shared" si="2"/>
        <v>-41491095</v>
      </c>
      <c r="I46" s="50">
        <f t="shared" si="4"/>
        <v>75.593473529411767</v>
      </c>
      <c r="J46" s="24"/>
    </row>
    <row r="47" spans="1:10" x14ac:dyDescent="0.25">
      <c r="A47" s="35" t="s">
        <v>73</v>
      </c>
      <c r="B47" s="36" t="s">
        <v>74</v>
      </c>
      <c r="C47" s="37">
        <v>2000000</v>
      </c>
      <c r="D47" s="37">
        <v>0</v>
      </c>
      <c r="E47" s="37">
        <v>0</v>
      </c>
      <c r="F47" s="37">
        <v>2000000</v>
      </c>
      <c r="G47" s="37">
        <v>0</v>
      </c>
      <c r="H47" s="37">
        <f t="shared" si="2"/>
        <v>-2000000</v>
      </c>
      <c r="I47" s="50">
        <f t="shared" si="4"/>
        <v>0</v>
      </c>
      <c r="J47" s="24"/>
    </row>
    <row r="48" spans="1:10" ht="22.5" x14ac:dyDescent="0.25">
      <c r="A48" s="35" t="s">
        <v>75</v>
      </c>
      <c r="B48" s="36" t="s">
        <v>76</v>
      </c>
      <c r="C48" s="37">
        <v>10000000</v>
      </c>
      <c r="D48" s="37">
        <v>0</v>
      </c>
      <c r="E48" s="37">
        <v>0</v>
      </c>
      <c r="F48" s="37">
        <v>10000000</v>
      </c>
      <c r="G48" s="37">
        <v>0</v>
      </c>
      <c r="H48" s="37">
        <f t="shared" si="2"/>
        <v>-10000000</v>
      </c>
      <c r="I48" s="50">
        <f t="shared" si="4"/>
        <v>0</v>
      </c>
      <c r="J48" s="24"/>
    </row>
    <row r="49" spans="1:10" x14ac:dyDescent="0.25">
      <c r="A49" s="35" t="s">
        <v>77</v>
      </c>
      <c r="B49" s="36" t="s">
        <v>78</v>
      </c>
      <c r="C49" s="37">
        <v>20000000</v>
      </c>
      <c r="D49" s="37">
        <v>0</v>
      </c>
      <c r="E49" s="37">
        <v>0</v>
      </c>
      <c r="F49" s="37">
        <v>20000000</v>
      </c>
      <c r="G49" s="37">
        <v>0</v>
      </c>
      <c r="H49" s="37">
        <f t="shared" si="2"/>
        <v>-20000000</v>
      </c>
      <c r="I49" s="50">
        <f t="shared" si="4"/>
        <v>0</v>
      </c>
      <c r="J49" s="24"/>
    </row>
    <row r="50" spans="1:10" x14ac:dyDescent="0.25">
      <c r="A50" s="35" t="s">
        <v>79</v>
      </c>
      <c r="B50" s="36" t="s">
        <v>80</v>
      </c>
      <c r="C50" s="37">
        <v>10000000</v>
      </c>
      <c r="D50" s="37">
        <v>0</v>
      </c>
      <c r="E50" s="37">
        <v>0</v>
      </c>
      <c r="F50" s="37">
        <v>10000000</v>
      </c>
      <c r="G50" s="37">
        <v>2736000</v>
      </c>
      <c r="H50" s="37">
        <f t="shared" si="2"/>
        <v>-7264000</v>
      </c>
      <c r="I50" s="50">
        <f t="shared" si="4"/>
        <v>27.36</v>
      </c>
      <c r="J50" s="24"/>
    </row>
    <row r="51" spans="1:10" x14ac:dyDescent="0.25">
      <c r="A51" s="32" t="s">
        <v>81</v>
      </c>
      <c r="B51" s="33" t="s">
        <v>82</v>
      </c>
      <c r="C51" s="34">
        <f>C52+C53+C54+C55</f>
        <v>37000000</v>
      </c>
      <c r="D51" s="34">
        <f t="shared" ref="D51:G51" si="12">D52+D53+D54+D55</f>
        <v>158769721</v>
      </c>
      <c r="E51" s="34">
        <f t="shared" si="12"/>
        <v>0</v>
      </c>
      <c r="F51" s="34">
        <f t="shared" si="12"/>
        <v>195769721</v>
      </c>
      <c r="G51" s="34">
        <f t="shared" si="12"/>
        <v>230162055</v>
      </c>
      <c r="H51" s="31">
        <f t="shared" si="2"/>
        <v>34392334</v>
      </c>
      <c r="I51" s="49">
        <f t="shared" si="4"/>
        <v>117.56774940696779</v>
      </c>
      <c r="J51" s="24"/>
    </row>
    <row r="52" spans="1:10" x14ac:dyDescent="0.25">
      <c r="A52" s="35" t="s">
        <v>83</v>
      </c>
      <c r="B52" s="36" t="s">
        <v>84</v>
      </c>
      <c r="C52" s="37">
        <v>10000000</v>
      </c>
      <c r="D52" s="37">
        <v>0</v>
      </c>
      <c r="E52" s="37">
        <v>0</v>
      </c>
      <c r="F52" s="37">
        <v>10000000</v>
      </c>
      <c r="G52" s="37">
        <v>16703200</v>
      </c>
      <c r="H52" s="37">
        <f t="shared" si="2"/>
        <v>6703200</v>
      </c>
      <c r="I52" s="50">
        <f t="shared" si="4"/>
        <v>167.03200000000001</v>
      </c>
      <c r="J52" s="24"/>
    </row>
    <row r="53" spans="1:10" x14ac:dyDescent="0.25">
      <c r="A53" s="35" t="s">
        <v>85</v>
      </c>
      <c r="B53" s="36" t="s">
        <v>86</v>
      </c>
      <c r="C53" s="37">
        <v>22000000</v>
      </c>
      <c r="D53" s="37">
        <v>154203021</v>
      </c>
      <c r="E53" s="37">
        <v>0</v>
      </c>
      <c r="F53" s="37">
        <v>176203021</v>
      </c>
      <c r="G53" s="37">
        <v>196270155</v>
      </c>
      <c r="H53" s="37">
        <f t="shared" si="2"/>
        <v>20067134</v>
      </c>
      <c r="I53" s="50">
        <f t="shared" si="4"/>
        <v>111.38864355793309</v>
      </c>
      <c r="J53" s="24"/>
    </row>
    <row r="54" spans="1:10" x14ac:dyDescent="0.25">
      <c r="A54" s="35" t="s">
        <v>87</v>
      </c>
      <c r="B54" s="36" t="s">
        <v>88</v>
      </c>
      <c r="C54" s="37">
        <v>5000000</v>
      </c>
      <c r="D54" s="37">
        <v>2196100</v>
      </c>
      <c r="E54" s="37">
        <v>0</v>
      </c>
      <c r="F54" s="37">
        <v>7196100</v>
      </c>
      <c r="G54" s="37">
        <v>14436100</v>
      </c>
      <c r="H54" s="37">
        <f t="shared" si="2"/>
        <v>7240000</v>
      </c>
      <c r="I54" s="50">
        <f t="shared" si="4"/>
        <v>200.61005266741711</v>
      </c>
      <c r="J54" s="24"/>
    </row>
    <row r="55" spans="1:10" ht="15.75" thickBot="1" x14ac:dyDescent="0.3">
      <c r="A55" s="38" t="s">
        <v>89</v>
      </c>
      <c r="B55" s="39" t="s">
        <v>90</v>
      </c>
      <c r="C55" s="40">
        <v>0</v>
      </c>
      <c r="D55" s="40">
        <v>2370600</v>
      </c>
      <c r="E55" s="40">
        <v>0</v>
      </c>
      <c r="F55" s="40">
        <v>2370600</v>
      </c>
      <c r="G55" s="40">
        <v>2752600</v>
      </c>
      <c r="H55" s="40">
        <f t="shared" si="2"/>
        <v>382000</v>
      </c>
      <c r="I55" s="51">
        <f t="shared" si="4"/>
        <v>116.11406395005484</v>
      </c>
      <c r="J55" s="24"/>
    </row>
    <row r="56" spans="1:10" x14ac:dyDescent="0.25">
      <c r="A56" s="44" t="s">
        <v>91</v>
      </c>
      <c r="B56" s="45" t="s">
        <v>92</v>
      </c>
      <c r="C56" s="46">
        <f>C57+C58</f>
        <v>90000000</v>
      </c>
      <c r="D56" s="46">
        <f t="shared" ref="D56:G56" si="13">D57+D58</f>
        <v>1000000</v>
      </c>
      <c r="E56" s="46">
        <f t="shared" si="13"/>
        <v>0</v>
      </c>
      <c r="F56" s="46">
        <f t="shared" si="13"/>
        <v>91000000</v>
      </c>
      <c r="G56" s="46">
        <f t="shared" si="13"/>
        <v>82929523</v>
      </c>
      <c r="H56" s="53">
        <f t="shared" si="2"/>
        <v>-8070477</v>
      </c>
      <c r="I56" s="54">
        <f t="shared" si="4"/>
        <v>91.131343956043949</v>
      </c>
      <c r="J56" s="24"/>
    </row>
    <row r="57" spans="1:10" x14ac:dyDescent="0.25">
      <c r="A57" s="35" t="s">
        <v>93</v>
      </c>
      <c r="B57" s="36" t="s">
        <v>94</v>
      </c>
      <c r="C57" s="37">
        <v>90000000</v>
      </c>
      <c r="D57" s="37">
        <v>0</v>
      </c>
      <c r="E57" s="37">
        <v>0</v>
      </c>
      <c r="F57" s="37">
        <v>90000000</v>
      </c>
      <c r="G57" s="37">
        <v>82929523</v>
      </c>
      <c r="H57" s="37">
        <f t="shared" si="2"/>
        <v>-7070477</v>
      </c>
      <c r="I57" s="50">
        <f t="shared" si="4"/>
        <v>92.143914444444448</v>
      </c>
      <c r="J57" s="24"/>
    </row>
    <row r="58" spans="1:10" x14ac:dyDescent="0.25">
      <c r="A58" s="35" t="s">
        <v>95</v>
      </c>
      <c r="B58" s="36" t="s">
        <v>96</v>
      </c>
      <c r="C58" s="37">
        <v>0</v>
      </c>
      <c r="D58" s="37">
        <v>1000000</v>
      </c>
      <c r="E58" s="37">
        <v>0</v>
      </c>
      <c r="F58" s="37">
        <v>1000000</v>
      </c>
      <c r="G58" s="37">
        <v>0</v>
      </c>
      <c r="H58" s="37">
        <f t="shared" ref="H58:H97" si="14">G58-F58</f>
        <v>-1000000</v>
      </c>
      <c r="I58" s="50">
        <f t="shared" si="4"/>
        <v>0</v>
      </c>
      <c r="J58" s="24"/>
    </row>
    <row r="59" spans="1:10" x14ac:dyDescent="0.25">
      <c r="A59" s="32" t="s">
        <v>97</v>
      </c>
      <c r="B59" s="33" t="s">
        <v>98</v>
      </c>
      <c r="C59" s="34">
        <f>C60</f>
        <v>8000000000</v>
      </c>
      <c r="D59" s="34">
        <f t="shared" ref="D59:G59" si="15">D60</f>
        <v>0</v>
      </c>
      <c r="E59" s="34">
        <f t="shared" si="15"/>
        <v>0</v>
      </c>
      <c r="F59" s="34">
        <f t="shared" si="15"/>
        <v>8000000000</v>
      </c>
      <c r="G59" s="34">
        <f t="shared" si="15"/>
        <v>8012482170</v>
      </c>
      <c r="H59" s="31">
        <f t="shared" si="14"/>
        <v>12482170</v>
      </c>
      <c r="I59" s="49">
        <f t="shared" si="4"/>
        <v>100.15602712500001</v>
      </c>
      <c r="J59" s="24"/>
    </row>
    <row r="60" spans="1:10" ht="22.5" x14ac:dyDescent="0.25">
      <c r="A60" s="35" t="s">
        <v>99</v>
      </c>
      <c r="B60" s="36" t="s">
        <v>100</v>
      </c>
      <c r="C60" s="37">
        <v>8000000000</v>
      </c>
      <c r="D60" s="37">
        <v>0</v>
      </c>
      <c r="E60" s="37">
        <v>0</v>
      </c>
      <c r="F60" s="37">
        <v>8000000000</v>
      </c>
      <c r="G60" s="37">
        <v>8012482170</v>
      </c>
      <c r="H60" s="37">
        <f t="shared" si="14"/>
        <v>12482170</v>
      </c>
      <c r="I60" s="50">
        <f t="shared" si="4"/>
        <v>100.15602712500001</v>
      </c>
      <c r="J60" s="24"/>
    </row>
    <row r="61" spans="1:10" x14ac:dyDescent="0.25">
      <c r="A61" s="32" t="s">
        <v>101</v>
      </c>
      <c r="B61" s="33" t="s">
        <v>102</v>
      </c>
      <c r="C61" s="34">
        <f>C62+C74+C76+C78</f>
        <v>1760000000</v>
      </c>
      <c r="D61" s="34">
        <f t="shared" ref="D61:G61" si="16">D62+D74+D76+D78</f>
        <v>34692091952</v>
      </c>
      <c r="E61" s="34">
        <f t="shared" si="16"/>
        <v>0</v>
      </c>
      <c r="F61" s="34">
        <f t="shared" si="16"/>
        <v>36452091952</v>
      </c>
      <c r="G61" s="34">
        <f t="shared" si="16"/>
        <v>2753889512</v>
      </c>
      <c r="H61" s="31">
        <f t="shared" si="14"/>
        <v>-33698202440</v>
      </c>
      <c r="I61" s="49">
        <f t="shared" si="4"/>
        <v>7.5548188444885769</v>
      </c>
      <c r="J61" s="24"/>
    </row>
    <row r="62" spans="1:10" x14ac:dyDescent="0.25">
      <c r="A62" s="32" t="s">
        <v>103</v>
      </c>
      <c r="B62" s="33" t="s">
        <v>104</v>
      </c>
      <c r="C62" s="34">
        <f>C63+C64+C65+C66+C67+C68+C69+C70+C71+C72+C73</f>
        <v>0</v>
      </c>
      <c r="D62" s="34">
        <f t="shared" ref="D62:G62" si="17">D63+D64+D65+D66+D67+D68+D69+D70+D71+D72+D73</f>
        <v>34692091952</v>
      </c>
      <c r="E62" s="34">
        <f t="shared" si="17"/>
        <v>0</v>
      </c>
      <c r="F62" s="34">
        <f t="shared" si="17"/>
        <v>34692091952</v>
      </c>
      <c r="G62" s="34">
        <f t="shared" si="17"/>
        <v>1621789286</v>
      </c>
      <c r="H62" s="31">
        <f t="shared" si="14"/>
        <v>-33070302666</v>
      </c>
      <c r="I62" s="49">
        <f t="shared" si="4"/>
        <v>4.6748097181453012</v>
      </c>
      <c r="J62" s="24"/>
    </row>
    <row r="63" spans="1:10" ht="22.5" x14ac:dyDescent="0.25">
      <c r="A63" s="35" t="s">
        <v>105</v>
      </c>
      <c r="B63" s="36" t="s">
        <v>106</v>
      </c>
      <c r="C63" s="37">
        <v>0</v>
      </c>
      <c r="D63" s="37">
        <v>439344686</v>
      </c>
      <c r="E63" s="37">
        <v>0</v>
      </c>
      <c r="F63" s="37">
        <v>439344686</v>
      </c>
      <c r="G63" s="37">
        <v>0</v>
      </c>
      <c r="H63" s="37">
        <f t="shared" si="14"/>
        <v>-439344686</v>
      </c>
      <c r="I63" s="50">
        <f t="shared" si="4"/>
        <v>0</v>
      </c>
      <c r="J63" s="28"/>
    </row>
    <row r="64" spans="1:10" ht="22.5" x14ac:dyDescent="0.25">
      <c r="A64" s="35" t="s">
        <v>107</v>
      </c>
      <c r="B64" s="36" t="s">
        <v>108</v>
      </c>
      <c r="C64" s="37">
        <v>0</v>
      </c>
      <c r="D64" s="37">
        <v>10615844328</v>
      </c>
      <c r="E64" s="37">
        <v>0</v>
      </c>
      <c r="F64" s="37">
        <v>10615844328</v>
      </c>
      <c r="G64" s="37">
        <v>0</v>
      </c>
      <c r="H64" s="37">
        <f t="shared" si="14"/>
        <v>-10615844328</v>
      </c>
      <c r="I64" s="50">
        <f t="shared" si="4"/>
        <v>0</v>
      </c>
      <c r="J64" s="24"/>
    </row>
    <row r="65" spans="1:10" x14ac:dyDescent="0.25">
      <c r="A65" s="35" t="s">
        <v>109</v>
      </c>
      <c r="B65" s="36" t="s">
        <v>110</v>
      </c>
      <c r="C65" s="37">
        <v>0</v>
      </c>
      <c r="D65" s="37">
        <v>264050244</v>
      </c>
      <c r="E65" s="37">
        <v>0</v>
      </c>
      <c r="F65" s="37">
        <v>264050244</v>
      </c>
      <c r="G65" s="37">
        <v>0</v>
      </c>
      <c r="H65" s="37">
        <f t="shared" si="14"/>
        <v>-264050244</v>
      </c>
      <c r="I65" s="50">
        <f t="shared" si="4"/>
        <v>0</v>
      </c>
      <c r="J65" s="24"/>
    </row>
    <row r="66" spans="1:10" ht="22.5" x14ac:dyDescent="0.25">
      <c r="A66" s="35" t="s">
        <v>111</v>
      </c>
      <c r="B66" s="36" t="s">
        <v>112</v>
      </c>
      <c r="C66" s="37">
        <v>0</v>
      </c>
      <c r="D66" s="37">
        <v>6020895508</v>
      </c>
      <c r="E66" s="37">
        <v>0</v>
      </c>
      <c r="F66" s="37">
        <v>6020895508</v>
      </c>
      <c r="G66" s="37">
        <v>0</v>
      </c>
      <c r="H66" s="37">
        <f t="shared" si="14"/>
        <v>-6020895508</v>
      </c>
      <c r="I66" s="50">
        <f t="shared" si="4"/>
        <v>0</v>
      </c>
      <c r="J66" s="24"/>
    </row>
    <row r="67" spans="1:10" ht="22.5" x14ac:dyDescent="0.25">
      <c r="A67" s="35" t="s">
        <v>113</v>
      </c>
      <c r="B67" s="36" t="s">
        <v>114</v>
      </c>
      <c r="C67" s="37">
        <v>0</v>
      </c>
      <c r="D67" s="37">
        <v>6218758251</v>
      </c>
      <c r="E67" s="37">
        <v>0</v>
      </c>
      <c r="F67" s="37">
        <v>6218758251</v>
      </c>
      <c r="G67" s="37">
        <v>1621789286</v>
      </c>
      <c r="H67" s="37">
        <f t="shared" si="14"/>
        <v>-4596968965</v>
      </c>
      <c r="I67" s="50">
        <f t="shared" si="4"/>
        <v>26.078989093026895</v>
      </c>
      <c r="J67" s="24"/>
    </row>
    <row r="68" spans="1:10" ht="22.5" x14ac:dyDescent="0.25">
      <c r="A68" s="35" t="s">
        <v>115</v>
      </c>
      <c r="B68" s="36" t="s">
        <v>116</v>
      </c>
      <c r="C68" s="37">
        <v>0</v>
      </c>
      <c r="D68" s="37">
        <v>113443814</v>
      </c>
      <c r="E68" s="37">
        <v>0</v>
      </c>
      <c r="F68" s="37">
        <v>113443814</v>
      </c>
      <c r="G68" s="37">
        <v>0</v>
      </c>
      <c r="H68" s="37">
        <f t="shared" si="14"/>
        <v>-113443814</v>
      </c>
      <c r="I68" s="50">
        <f t="shared" si="4"/>
        <v>0</v>
      </c>
      <c r="J68" s="24"/>
    </row>
    <row r="69" spans="1:10" ht="22.5" x14ac:dyDescent="0.25">
      <c r="A69" s="35" t="s">
        <v>117</v>
      </c>
      <c r="B69" s="36" t="s">
        <v>118</v>
      </c>
      <c r="C69" s="37">
        <v>0</v>
      </c>
      <c r="D69" s="37">
        <v>1643854298</v>
      </c>
      <c r="E69" s="37">
        <v>0</v>
      </c>
      <c r="F69" s="37">
        <v>1643854298</v>
      </c>
      <c r="G69" s="37">
        <v>0</v>
      </c>
      <c r="H69" s="37">
        <f t="shared" si="14"/>
        <v>-1643854298</v>
      </c>
      <c r="I69" s="50">
        <f t="shared" si="4"/>
        <v>0</v>
      </c>
      <c r="J69" s="24"/>
    </row>
    <row r="70" spans="1:10" ht="22.5" x14ac:dyDescent="0.25">
      <c r="A70" s="35" t="s">
        <v>119</v>
      </c>
      <c r="B70" s="36" t="s">
        <v>120</v>
      </c>
      <c r="C70" s="37">
        <v>0</v>
      </c>
      <c r="D70" s="37">
        <v>8435030684</v>
      </c>
      <c r="E70" s="37">
        <v>0</v>
      </c>
      <c r="F70" s="37">
        <v>8435030684</v>
      </c>
      <c r="G70" s="37">
        <v>0</v>
      </c>
      <c r="H70" s="37">
        <f t="shared" si="14"/>
        <v>-8435030684</v>
      </c>
      <c r="I70" s="50">
        <f t="shared" si="4"/>
        <v>0</v>
      </c>
      <c r="J70" s="24"/>
    </row>
    <row r="71" spans="1:10" ht="22.5" x14ac:dyDescent="0.25">
      <c r="A71" s="35" t="s">
        <v>121</v>
      </c>
      <c r="B71" s="36" t="s">
        <v>122</v>
      </c>
      <c r="C71" s="37">
        <v>0</v>
      </c>
      <c r="D71" s="37">
        <v>428248527</v>
      </c>
      <c r="E71" s="37">
        <v>0</v>
      </c>
      <c r="F71" s="37">
        <v>428248527</v>
      </c>
      <c r="G71" s="37">
        <v>0</v>
      </c>
      <c r="H71" s="37">
        <f t="shared" si="14"/>
        <v>-428248527</v>
      </c>
      <c r="I71" s="50">
        <f t="shared" si="4"/>
        <v>0</v>
      </c>
      <c r="J71" s="24"/>
    </row>
    <row r="72" spans="1:10" ht="22.5" x14ac:dyDescent="0.25">
      <c r="A72" s="35" t="s">
        <v>123</v>
      </c>
      <c r="B72" s="36" t="s">
        <v>124</v>
      </c>
      <c r="C72" s="37">
        <v>0</v>
      </c>
      <c r="D72" s="37">
        <v>30645817</v>
      </c>
      <c r="E72" s="37">
        <v>0</v>
      </c>
      <c r="F72" s="37">
        <v>30645817</v>
      </c>
      <c r="G72" s="37">
        <v>0</v>
      </c>
      <c r="H72" s="37">
        <f t="shared" si="14"/>
        <v>-30645817</v>
      </c>
      <c r="I72" s="50">
        <f t="shared" si="4"/>
        <v>0</v>
      </c>
      <c r="J72" s="24"/>
    </row>
    <row r="73" spans="1:10" x14ac:dyDescent="0.25">
      <c r="A73" s="35" t="s">
        <v>125</v>
      </c>
      <c r="B73" s="36" t="s">
        <v>2</v>
      </c>
      <c r="C73" s="37">
        <v>0</v>
      </c>
      <c r="D73" s="37">
        <v>481975795</v>
      </c>
      <c r="E73" s="37">
        <v>0</v>
      </c>
      <c r="F73" s="37">
        <v>481975795</v>
      </c>
      <c r="G73" s="37">
        <v>0</v>
      </c>
      <c r="H73" s="37">
        <f t="shared" si="14"/>
        <v>-481975795</v>
      </c>
      <c r="I73" s="50">
        <f t="shared" si="4"/>
        <v>0</v>
      </c>
      <c r="J73" s="24"/>
    </row>
    <row r="74" spans="1:10" x14ac:dyDescent="0.25">
      <c r="A74" s="32" t="s">
        <v>126</v>
      </c>
      <c r="B74" s="33" t="s">
        <v>127</v>
      </c>
      <c r="C74" s="34">
        <f>C75</f>
        <v>200000000</v>
      </c>
      <c r="D74" s="34">
        <f t="shared" ref="D74:G74" si="18">D75</f>
        <v>0</v>
      </c>
      <c r="E74" s="34">
        <f t="shared" si="18"/>
        <v>0</v>
      </c>
      <c r="F74" s="34">
        <f t="shared" si="18"/>
        <v>200000000</v>
      </c>
      <c r="G74" s="34">
        <f t="shared" si="18"/>
        <v>125868810</v>
      </c>
      <c r="H74" s="31">
        <f t="shared" si="14"/>
        <v>-74131190</v>
      </c>
      <c r="I74" s="49">
        <f t="shared" si="4"/>
        <v>62.934405000000005</v>
      </c>
      <c r="J74" s="24"/>
    </row>
    <row r="75" spans="1:10" ht="22.5" x14ac:dyDescent="0.25">
      <c r="A75" s="35" t="s">
        <v>128</v>
      </c>
      <c r="B75" s="36" t="s">
        <v>129</v>
      </c>
      <c r="C75" s="37">
        <v>200000000</v>
      </c>
      <c r="D75" s="37">
        <v>0</v>
      </c>
      <c r="E75" s="37">
        <v>0</v>
      </c>
      <c r="F75" s="37">
        <v>200000000</v>
      </c>
      <c r="G75" s="37">
        <v>125868810</v>
      </c>
      <c r="H75" s="37">
        <f t="shared" si="14"/>
        <v>-74131190</v>
      </c>
      <c r="I75" s="50">
        <f t="shared" si="4"/>
        <v>62.934405000000005</v>
      </c>
      <c r="J75" s="24"/>
    </row>
    <row r="76" spans="1:10" x14ac:dyDescent="0.25">
      <c r="A76" s="32" t="s">
        <v>130</v>
      </c>
      <c r="B76" s="33" t="s">
        <v>131</v>
      </c>
      <c r="C76" s="34">
        <f>C77</f>
        <v>260000000</v>
      </c>
      <c r="D76" s="34">
        <f t="shared" ref="D76:G76" si="19">D77</f>
        <v>0</v>
      </c>
      <c r="E76" s="34">
        <f t="shared" si="19"/>
        <v>0</v>
      </c>
      <c r="F76" s="34">
        <f t="shared" si="19"/>
        <v>260000000</v>
      </c>
      <c r="G76" s="34">
        <f t="shared" si="19"/>
        <v>176624054</v>
      </c>
      <c r="H76" s="31">
        <f t="shared" si="14"/>
        <v>-83375946</v>
      </c>
      <c r="I76" s="49">
        <f t="shared" si="4"/>
        <v>67.932328461538461</v>
      </c>
      <c r="J76" s="24"/>
    </row>
    <row r="77" spans="1:10" x14ac:dyDescent="0.25">
      <c r="A77" s="35" t="s">
        <v>132</v>
      </c>
      <c r="B77" s="36" t="s">
        <v>133</v>
      </c>
      <c r="C77" s="37">
        <v>260000000</v>
      </c>
      <c r="D77" s="37">
        <v>0</v>
      </c>
      <c r="E77" s="37">
        <v>0</v>
      </c>
      <c r="F77" s="37">
        <v>260000000</v>
      </c>
      <c r="G77" s="37">
        <v>176624054</v>
      </c>
      <c r="H77" s="37">
        <f t="shared" si="14"/>
        <v>-83375946</v>
      </c>
      <c r="I77" s="50">
        <f t="shared" ref="I77:I97" si="20">(G77/F77)*100</f>
        <v>67.932328461538461</v>
      </c>
      <c r="J77" s="24"/>
    </row>
    <row r="78" spans="1:10" x14ac:dyDescent="0.25">
      <c r="A78" s="32" t="s">
        <v>134</v>
      </c>
      <c r="B78" s="33" t="s">
        <v>135</v>
      </c>
      <c r="C78" s="34">
        <f>C79</f>
        <v>1300000000</v>
      </c>
      <c r="D78" s="34">
        <f t="shared" ref="D78:G78" si="21">D79</f>
        <v>0</v>
      </c>
      <c r="E78" s="34">
        <f t="shared" si="21"/>
        <v>0</v>
      </c>
      <c r="F78" s="34">
        <f t="shared" si="21"/>
        <v>1300000000</v>
      </c>
      <c r="G78" s="34">
        <f t="shared" si="21"/>
        <v>829607362</v>
      </c>
      <c r="H78" s="31">
        <f t="shared" si="14"/>
        <v>-470392638</v>
      </c>
      <c r="I78" s="49">
        <f t="shared" si="20"/>
        <v>63.815950923076926</v>
      </c>
      <c r="J78" s="24"/>
    </row>
    <row r="79" spans="1:10" ht="15.75" thickBot="1" x14ac:dyDescent="0.3">
      <c r="A79" s="38" t="s">
        <v>136</v>
      </c>
      <c r="B79" s="39" t="s">
        <v>137</v>
      </c>
      <c r="C79" s="40">
        <v>1300000000</v>
      </c>
      <c r="D79" s="40">
        <v>0</v>
      </c>
      <c r="E79" s="40">
        <v>0</v>
      </c>
      <c r="F79" s="40">
        <v>1300000000</v>
      </c>
      <c r="G79" s="40">
        <v>829607362</v>
      </c>
      <c r="H79" s="40">
        <f t="shared" si="14"/>
        <v>-470392638</v>
      </c>
      <c r="I79" s="51">
        <f t="shared" si="20"/>
        <v>63.815950923076926</v>
      </c>
      <c r="J79" s="24"/>
    </row>
    <row r="80" spans="1:10" x14ac:dyDescent="0.25">
      <c r="A80" s="44" t="s">
        <v>138</v>
      </c>
      <c r="B80" s="45" t="s">
        <v>139</v>
      </c>
      <c r="C80" s="46">
        <f>C81</f>
        <v>5260000000</v>
      </c>
      <c r="D80" s="46">
        <f t="shared" ref="D80:G81" si="22">D81</f>
        <v>0</v>
      </c>
      <c r="E80" s="46">
        <f t="shared" si="22"/>
        <v>0</v>
      </c>
      <c r="F80" s="46">
        <f t="shared" si="22"/>
        <v>5260000000</v>
      </c>
      <c r="G80" s="46">
        <f t="shared" si="22"/>
        <v>4716962435</v>
      </c>
      <c r="H80" s="53">
        <f t="shared" si="14"/>
        <v>-543037565</v>
      </c>
      <c r="I80" s="54">
        <f t="shared" si="20"/>
        <v>89.676091920152089</v>
      </c>
      <c r="J80" s="24"/>
    </row>
    <row r="81" spans="1:10" ht="22.5" x14ac:dyDescent="0.25">
      <c r="A81" s="32" t="s">
        <v>140</v>
      </c>
      <c r="B81" s="33" t="s">
        <v>141</v>
      </c>
      <c r="C81" s="34">
        <f>C82</f>
        <v>5260000000</v>
      </c>
      <c r="D81" s="34">
        <f t="shared" si="22"/>
        <v>0</v>
      </c>
      <c r="E81" s="34">
        <f t="shared" si="22"/>
        <v>0</v>
      </c>
      <c r="F81" s="34">
        <f t="shared" si="22"/>
        <v>5260000000</v>
      </c>
      <c r="G81" s="34">
        <f t="shared" si="22"/>
        <v>4716962435</v>
      </c>
      <c r="H81" s="31">
        <f t="shared" si="14"/>
        <v>-543037565</v>
      </c>
      <c r="I81" s="49">
        <f t="shared" si="20"/>
        <v>89.676091920152089</v>
      </c>
      <c r="J81" s="24"/>
    </row>
    <row r="82" spans="1:10" x14ac:dyDescent="0.25">
      <c r="A82" s="35" t="s">
        <v>142</v>
      </c>
      <c r="B82" s="36" t="s">
        <v>143</v>
      </c>
      <c r="C82" s="37">
        <v>5260000000</v>
      </c>
      <c r="D82" s="37">
        <v>0</v>
      </c>
      <c r="E82" s="37">
        <v>0</v>
      </c>
      <c r="F82" s="37">
        <v>5260000000</v>
      </c>
      <c r="G82" s="37">
        <v>4716962435</v>
      </c>
      <c r="H82" s="37">
        <f t="shared" si="14"/>
        <v>-543037565</v>
      </c>
      <c r="I82" s="50">
        <f t="shared" si="20"/>
        <v>89.676091920152089</v>
      </c>
      <c r="J82" s="24"/>
    </row>
    <row r="83" spans="1:10" x14ac:dyDescent="0.25">
      <c r="A83" s="32" t="s">
        <v>144</v>
      </c>
      <c r="B83" s="33" t="s">
        <v>145</v>
      </c>
      <c r="C83" s="34">
        <f>C84</f>
        <v>120871328846</v>
      </c>
      <c r="D83" s="34">
        <f t="shared" ref="D83:G83" si="23">D84</f>
        <v>1767760908</v>
      </c>
      <c r="E83" s="34">
        <f t="shared" si="23"/>
        <v>0</v>
      </c>
      <c r="F83" s="34">
        <f t="shared" si="23"/>
        <v>122639089754</v>
      </c>
      <c r="G83" s="34">
        <f t="shared" si="23"/>
        <v>101590699263</v>
      </c>
      <c r="H83" s="31">
        <f t="shared" si="14"/>
        <v>-21048390491</v>
      </c>
      <c r="I83" s="49">
        <f t="shared" si="20"/>
        <v>82.837127596738796</v>
      </c>
      <c r="J83" s="24"/>
    </row>
    <row r="84" spans="1:10" x14ac:dyDescent="0.25">
      <c r="A84" s="32" t="s">
        <v>146</v>
      </c>
      <c r="B84" s="33" t="s">
        <v>147</v>
      </c>
      <c r="C84" s="34">
        <f>C85+C90+C92+C94+C96</f>
        <v>120871328846</v>
      </c>
      <c r="D84" s="34">
        <f t="shared" ref="D84:G84" si="24">D85+D90+D92+D94+D96</f>
        <v>1767760908</v>
      </c>
      <c r="E84" s="34">
        <f t="shared" si="24"/>
        <v>0</v>
      </c>
      <c r="F84" s="34">
        <f t="shared" si="24"/>
        <v>122639089754</v>
      </c>
      <c r="G84" s="34">
        <f t="shared" si="24"/>
        <v>101590699263</v>
      </c>
      <c r="H84" s="31">
        <f t="shared" si="14"/>
        <v>-21048390491</v>
      </c>
      <c r="I84" s="49">
        <f t="shared" si="20"/>
        <v>82.837127596738796</v>
      </c>
      <c r="J84" s="24"/>
    </row>
    <row r="85" spans="1:10" x14ac:dyDescent="0.25">
      <c r="A85" s="32" t="s">
        <v>148</v>
      </c>
      <c r="B85" s="33" t="s">
        <v>149</v>
      </c>
      <c r="C85" s="34">
        <f>C86+C87+C88+C89</f>
        <v>118871328846</v>
      </c>
      <c r="D85" s="34">
        <f t="shared" ref="D85:G85" si="25">D86+D87+D88+D89</f>
        <v>409524922</v>
      </c>
      <c r="E85" s="34">
        <f t="shared" si="25"/>
        <v>0</v>
      </c>
      <c r="F85" s="34">
        <f t="shared" si="25"/>
        <v>119280853768</v>
      </c>
      <c r="G85" s="34">
        <f t="shared" si="25"/>
        <v>96957866045</v>
      </c>
      <c r="H85" s="31">
        <f t="shared" si="14"/>
        <v>-22322987723</v>
      </c>
      <c r="I85" s="49">
        <f t="shared" si="20"/>
        <v>81.285355513620004</v>
      </c>
      <c r="J85" s="24"/>
    </row>
    <row r="86" spans="1:10" x14ac:dyDescent="0.25">
      <c r="A86" s="35" t="s">
        <v>150</v>
      </c>
      <c r="B86" s="36" t="s">
        <v>151</v>
      </c>
      <c r="C86" s="37">
        <v>79373429149</v>
      </c>
      <c r="D86" s="37">
        <v>0</v>
      </c>
      <c r="E86" s="37">
        <v>0</v>
      </c>
      <c r="F86" s="37">
        <v>79373429149</v>
      </c>
      <c r="G86" s="37">
        <v>64980701540</v>
      </c>
      <c r="H86" s="37">
        <f t="shared" si="14"/>
        <v>-14392727609</v>
      </c>
      <c r="I86" s="50">
        <f t="shared" si="20"/>
        <v>81.867070928758864</v>
      </c>
      <c r="J86" s="24"/>
    </row>
    <row r="87" spans="1:10" x14ac:dyDescent="0.25">
      <c r="A87" s="35" t="s">
        <v>152</v>
      </c>
      <c r="B87" s="36" t="s">
        <v>153</v>
      </c>
      <c r="C87" s="37">
        <v>0</v>
      </c>
      <c r="D87" s="37">
        <v>409524922</v>
      </c>
      <c r="E87" s="37">
        <v>0</v>
      </c>
      <c r="F87" s="37">
        <v>409524922</v>
      </c>
      <c r="G87" s="37">
        <v>0</v>
      </c>
      <c r="H87" s="37">
        <f t="shared" si="14"/>
        <v>-409524922</v>
      </c>
      <c r="I87" s="50">
        <f t="shared" si="20"/>
        <v>0</v>
      </c>
      <c r="J87" s="24"/>
    </row>
    <row r="88" spans="1:10" ht="12.75" customHeight="1" x14ac:dyDescent="0.25">
      <c r="A88" s="35" t="s">
        <v>154</v>
      </c>
      <c r="B88" s="36" t="s">
        <v>155</v>
      </c>
      <c r="C88" s="37">
        <v>1773769846</v>
      </c>
      <c r="D88" s="37">
        <v>0</v>
      </c>
      <c r="E88" s="37">
        <v>0</v>
      </c>
      <c r="F88" s="37">
        <v>1773769846</v>
      </c>
      <c r="G88" s="37">
        <v>1773769846</v>
      </c>
      <c r="H88" s="37">
        <f t="shared" si="14"/>
        <v>0</v>
      </c>
      <c r="I88" s="50">
        <f t="shared" si="20"/>
        <v>100</v>
      </c>
      <c r="J88" s="24"/>
    </row>
    <row r="89" spans="1:10" ht="12.75" customHeight="1" x14ac:dyDescent="0.25">
      <c r="A89" s="35" t="s">
        <v>156</v>
      </c>
      <c r="B89" s="36" t="s">
        <v>157</v>
      </c>
      <c r="C89" s="37">
        <v>37724129851</v>
      </c>
      <c r="D89" s="37">
        <v>0</v>
      </c>
      <c r="E89" s="37">
        <v>0</v>
      </c>
      <c r="F89" s="37">
        <v>37724129851</v>
      </c>
      <c r="G89" s="37">
        <v>30203394659</v>
      </c>
      <c r="H89" s="37">
        <f t="shared" si="14"/>
        <v>-7520735192</v>
      </c>
      <c r="I89" s="50">
        <f t="shared" si="20"/>
        <v>80.063860394647008</v>
      </c>
      <c r="J89" s="24"/>
    </row>
    <row r="90" spans="1:10" ht="20.25" customHeight="1" x14ac:dyDescent="0.25">
      <c r="A90" s="32" t="s">
        <v>158</v>
      </c>
      <c r="B90" s="33" t="s">
        <v>159</v>
      </c>
      <c r="C90" s="34">
        <f>C91</f>
        <v>0</v>
      </c>
      <c r="D90" s="34">
        <f t="shared" ref="D90:G90" si="26">D91</f>
        <v>387483931</v>
      </c>
      <c r="E90" s="34">
        <f t="shared" si="26"/>
        <v>0</v>
      </c>
      <c r="F90" s="34">
        <f t="shared" si="26"/>
        <v>387483931</v>
      </c>
      <c r="G90" s="34">
        <f t="shared" si="26"/>
        <v>0</v>
      </c>
      <c r="H90" s="31">
        <f t="shared" si="14"/>
        <v>-387483931</v>
      </c>
      <c r="I90" s="49">
        <f t="shared" si="20"/>
        <v>0</v>
      </c>
      <c r="J90" s="24"/>
    </row>
    <row r="91" spans="1:10" ht="12.75" customHeight="1" x14ac:dyDescent="0.25">
      <c r="A91" s="35" t="s">
        <v>160</v>
      </c>
      <c r="B91" s="36" t="s">
        <v>161</v>
      </c>
      <c r="C91" s="37">
        <v>0</v>
      </c>
      <c r="D91" s="37">
        <v>387483931</v>
      </c>
      <c r="E91" s="37">
        <v>0</v>
      </c>
      <c r="F91" s="37">
        <v>387483931</v>
      </c>
      <c r="G91" s="37">
        <v>0</v>
      </c>
      <c r="H91" s="37">
        <f t="shared" si="14"/>
        <v>-387483931</v>
      </c>
      <c r="I91" s="50">
        <f t="shared" si="20"/>
        <v>0</v>
      </c>
      <c r="J91" s="24"/>
    </row>
    <row r="92" spans="1:10" ht="35.25" customHeight="1" x14ac:dyDescent="0.25">
      <c r="A92" s="32" t="s">
        <v>162</v>
      </c>
      <c r="B92" s="33" t="s">
        <v>163</v>
      </c>
      <c r="C92" s="34">
        <f>C93</f>
        <v>0</v>
      </c>
      <c r="D92" s="34">
        <f t="shared" ref="D92:G92" si="27">D93</f>
        <v>357206397</v>
      </c>
      <c r="E92" s="34">
        <f t="shared" si="27"/>
        <v>0</v>
      </c>
      <c r="F92" s="34">
        <f t="shared" si="27"/>
        <v>357206397</v>
      </c>
      <c r="G92" s="34">
        <f t="shared" si="27"/>
        <v>359727163</v>
      </c>
      <c r="H92" s="31">
        <f t="shared" si="14"/>
        <v>2520766</v>
      </c>
      <c r="I92" s="49">
        <f t="shared" si="20"/>
        <v>100.70568892975341</v>
      </c>
      <c r="J92" s="24"/>
    </row>
    <row r="93" spans="1:10" ht="22.5" customHeight="1" x14ac:dyDescent="0.25">
      <c r="A93" s="35" t="s">
        <v>164</v>
      </c>
      <c r="B93" s="36" t="s">
        <v>165</v>
      </c>
      <c r="C93" s="37">
        <v>0</v>
      </c>
      <c r="D93" s="37">
        <v>357206397</v>
      </c>
      <c r="E93" s="37">
        <v>0</v>
      </c>
      <c r="F93" s="37">
        <v>357206397</v>
      </c>
      <c r="G93" s="37">
        <v>359727163</v>
      </c>
      <c r="H93" s="37">
        <f t="shared" si="14"/>
        <v>2520766</v>
      </c>
      <c r="I93" s="50">
        <f t="shared" si="20"/>
        <v>100.70568892975341</v>
      </c>
      <c r="J93" s="24"/>
    </row>
    <row r="94" spans="1:10" ht="23.25" customHeight="1" x14ac:dyDescent="0.25">
      <c r="A94" s="32" t="s">
        <v>166</v>
      </c>
      <c r="B94" s="33" t="s">
        <v>167</v>
      </c>
      <c r="C94" s="34">
        <f>C95</f>
        <v>2000000000</v>
      </c>
      <c r="D94" s="34">
        <f t="shared" ref="D94:G94" si="28">D95</f>
        <v>0</v>
      </c>
      <c r="E94" s="34">
        <f t="shared" si="28"/>
        <v>0</v>
      </c>
      <c r="F94" s="34">
        <f t="shared" si="28"/>
        <v>2000000000</v>
      </c>
      <c r="G94" s="34">
        <f t="shared" si="28"/>
        <v>4273106055</v>
      </c>
      <c r="H94" s="31">
        <f t="shared" si="14"/>
        <v>2273106055</v>
      </c>
      <c r="I94" s="49">
        <f t="shared" si="20"/>
        <v>213.65530275000003</v>
      </c>
      <c r="J94" s="24"/>
    </row>
    <row r="95" spans="1:10" ht="12.75" customHeight="1" x14ac:dyDescent="0.25">
      <c r="A95" s="35" t="s">
        <v>168</v>
      </c>
      <c r="B95" s="36" t="s">
        <v>169</v>
      </c>
      <c r="C95" s="37">
        <v>2000000000</v>
      </c>
      <c r="D95" s="37">
        <v>0</v>
      </c>
      <c r="E95" s="37">
        <v>0</v>
      </c>
      <c r="F95" s="37">
        <v>2000000000</v>
      </c>
      <c r="G95" s="37">
        <v>4273106055</v>
      </c>
      <c r="H95" s="37">
        <f t="shared" si="14"/>
        <v>2273106055</v>
      </c>
      <c r="I95" s="50">
        <f t="shared" si="20"/>
        <v>213.65530275000003</v>
      </c>
      <c r="J95" s="24"/>
    </row>
    <row r="96" spans="1:10" ht="22.5" customHeight="1" x14ac:dyDescent="0.25">
      <c r="A96" s="32" t="s">
        <v>170</v>
      </c>
      <c r="B96" s="33" t="s">
        <v>171</v>
      </c>
      <c r="C96" s="34">
        <f>C97</f>
        <v>0</v>
      </c>
      <c r="D96" s="34">
        <f t="shared" ref="D96:G96" si="29">D97</f>
        <v>613545658</v>
      </c>
      <c r="E96" s="34">
        <f t="shared" si="29"/>
        <v>0</v>
      </c>
      <c r="F96" s="34">
        <f t="shared" si="29"/>
        <v>613545658</v>
      </c>
      <c r="G96" s="34">
        <f t="shared" si="29"/>
        <v>0</v>
      </c>
      <c r="H96" s="31">
        <f t="shared" si="14"/>
        <v>-613545658</v>
      </c>
      <c r="I96" s="49">
        <f t="shared" si="20"/>
        <v>0</v>
      </c>
      <c r="J96" s="24"/>
    </row>
    <row r="97" spans="1:12" ht="23.25" customHeight="1" x14ac:dyDescent="0.25">
      <c r="A97" s="35" t="s">
        <v>172</v>
      </c>
      <c r="B97" s="36" t="s">
        <v>173</v>
      </c>
      <c r="C97" s="37">
        <v>0</v>
      </c>
      <c r="D97" s="37">
        <v>613545658</v>
      </c>
      <c r="E97" s="37">
        <v>0</v>
      </c>
      <c r="F97" s="37">
        <v>613545658</v>
      </c>
      <c r="G97" s="37">
        <v>0</v>
      </c>
      <c r="H97" s="37">
        <f t="shared" si="14"/>
        <v>-613545658</v>
      </c>
      <c r="I97" s="50">
        <f t="shared" si="20"/>
        <v>0</v>
      </c>
      <c r="J97" s="24"/>
    </row>
    <row r="98" spans="1:12" ht="12.75" customHeight="1" x14ac:dyDescent="0.25">
      <c r="A98" s="20"/>
      <c r="B98" s="19"/>
      <c r="C98" s="21"/>
      <c r="D98" s="21"/>
      <c r="E98" s="21"/>
      <c r="F98" s="21"/>
      <c r="G98" s="21"/>
      <c r="H98" s="21"/>
      <c r="I98" s="22"/>
      <c r="J98" s="23"/>
      <c r="K98" s="12"/>
      <c r="L98" s="12"/>
    </row>
    <row r="99" spans="1:12" ht="12.75" customHeight="1" x14ac:dyDescent="0.25">
      <c r="A99" s="20"/>
      <c r="B99" s="19"/>
      <c r="C99" s="21"/>
      <c r="D99" s="21"/>
      <c r="E99" s="21"/>
      <c r="F99" s="21"/>
      <c r="G99" s="21"/>
      <c r="H99" s="21"/>
      <c r="I99" s="22"/>
      <c r="J99" s="23"/>
      <c r="K99" s="12"/>
      <c r="L99" s="12"/>
    </row>
    <row r="100" spans="1:12" x14ac:dyDescent="0.25">
      <c r="A100" s="15"/>
      <c r="B100" s="16"/>
      <c r="C100" s="16"/>
      <c r="D100" s="16"/>
      <c r="E100" s="16"/>
      <c r="F100" s="16"/>
      <c r="G100" s="16"/>
      <c r="H100" s="24"/>
      <c r="I100" s="25"/>
      <c r="J100" s="24"/>
    </row>
    <row r="101" spans="1:12" x14ac:dyDescent="0.25">
      <c r="A101" s="17"/>
      <c r="B101" s="18"/>
      <c r="C101" s="57" t="s">
        <v>192</v>
      </c>
      <c r="D101" s="57"/>
      <c r="E101" s="57"/>
      <c r="F101" s="57"/>
      <c r="G101" s="18"/>
      <c r="H101" s="24"/>
      <c r="I101" s="25"/>
      <c r="J101" s="24"/>
    </row>
    <row r="102" spans="1:12" x14ac:dyDescent="0.25">
      <c r="A102" s="17"/>
      <c r="B102" s="18"/>
      <c r="C102" s="58" t="s">
        <v>193</v>
      </c>
      <c r="D102" s="58"/>
      <c r="E102" s="58"/>
      <c r="F102" s="58"/>
      <c r="G102" s="18"/>
      <c r="H102" s="24"/>
      <c r="I102" s="25"/>
      <c r="J102" s="24"/>
    </row>
    <row r="103" spans="1:12" x14ac:dyDescent="0.25">
      <c r="A103" s="17"/>
      <c r="B103" s="18"/>
      <c r="C103" s="18"/>
      <c r="D103" s="18"/>
      <c r="E103" s="18"/>
      <c r="F103" s="18"/>
      <c r="G103" s="18"/>
      <c r="H103" s="24"/>
      <c r="I103" s="25"/>
      <c r="J103" s="24"/>
    </row>
    <row r="104" spans="1:12" x14ac:dyDescent="0.25">
      <c r="A104" s="15" t="s">
        <v>194</v>
      </c>
      <c r="B104" s="18"/>
      <c r="C104" s="18"/>
      <c r="D104" s="18"/>
      <c r="E104" s="18"/>
      <c r="F104" s="18"/>
      <c r="G104" s="18"/>
      <c r="H104" s="24"/>
      <c r="I104" s="25"/>
      <c r="J104" s="24"/>
    </row>
    <row r="105" spans="1:12" ht="15.75" thickBot="1" x14ac:dyDescent="0.3">
      <c r="A105" s="55" t="s">
        <v>195</v>
      </c>
      <c r="B105" s="56"/>
      <c r="C105" s="56"/>
      <c r="D105" s="56"/>
      <c r="E105" s="56"/>
      <c r="F105" s="56"/>
      <c r="G105" s="56"/>
      <c r="H105" s="26"/>
      <c r="I105" s="27"/>
      <c r="J105" s="24"/>
    </row>
    <row r="106" spans="1:12" x14ac:dyDescent="0.25">
      <c r="A106" s="16"/>
      <c r="B106" s="16"/>
      <c r="C106" s="16"/>
      <c r="D106" s="16"/>
      <c r="E106" s="16"/>
      <c r="F106" s="16"/>
      <c r="G106" s="16"/>
      <c r="H106" s="24"/>
      <c r="I106" s="24"/>
      <c r="J106" s="24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</sheetData>
  <mergeCells count="17">
    <mergeCell ref="B1:G1"/>
    <mergeCell ref="H1:H6"/>
    <mergeCell ref="B2:G2"/>
    <mergeCell ref="B3:G3"/>
    <mergeCell ref="B4:G4"/>
    <mergeCell ref="B5:G5"/>
    <mergeCell ref="A7:A8"/>
    <mergeCell ref="B7:B8"/>
    <mergeCell ref="C7:C8"/>
    <mergeCell ref="D7:E7"/>
    <mergeCell ref="F7:F8"/>
    <mergeCell ref="C101:F101"/>
    <mergeCell ref="C102:F102"/>
    <mergeCell ref="H7:H8"/>
    <mergeCell ref="I7:I8"/>
    <mergeCell ref="D9:E9"/>
    <mergeCell ref="G7:G8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2017-11-16T20:48:47Z</dcterms:modified>
</cp:coreProperties>
</file>