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200" windowWidth="28215" windowHeight="13395"/>
  </bookViews>
  <sheets>
    <sheet name="JULIO" sheetId="19" r:id="rId1"/>
  </sheets>
  <definedNames>
    <definedName name="_xlnm.Print_Titles" localSheetId="0">JULIO!$7:$9</definedName>
  </definedNames>
  <calcPr calcId="144525"/>
</workbook>
</file>

<file path=xl/calcChain.xml><?xml version="1.0" encoding="utf-8"?>
<calcChain xmlns="http://schemas.openxmlformats.org/spreadsheetml/2006/main">
  <c r="I97" i="19" l="1"/>
  <c r="I95" i="19"/>
  <c r="I93" i="19"/>
  <c r="I92" i="19"/>
  <c r="I91" i="19"/>
  <c r="I89" i="19"/>
  <c r="I88" i="19"/>
  <c r="I87" i="19"/>
  <c r="I82" i="19"/>
  <c r="I78" i="19"/>
  <c r="I76" i="19"/>
  <c r="I74" i="19"/>
  <c r="I72" i="19"/>
  <c r="I71" i="19"/>
  <c r="I70" i="19"/>
  <c r="I69" i="19"/>
  <c r="I68" i="19"/>
  <c r="I67" i="19"/>
  <c r="I66" i="19"/>
  <c r="I65" i="19"/>
  <c r="I64" i="19"/>
  <c r="I63" i="19"/>
  <c r="I62" i="19"/>
  <c r="I58" i="19"/>
  <c r="I56" i="19"/>
  <c r="I55" i="19"/>
  <c r="I53" i="19"/>
  <c r="I52" i="19"/>
  <c r="I51" i="19"/>
  <c r="I50" i="19"/>
  <c r="I48" i="19"/>
  <c r="I47" i="19"/>
  <c r="I46" i="19"/>
  <c r="I45" i="19"/>
  <c r="I44" i="19"/>
  <c r="I43" i="19"/>
  <c r="I42" i="19"/>
  <c r="I41" i="19"/>
  <c r="I40" i="19"/>
  <c r="I38" i="19"/>
  <c r="I37" i="19"/>
  <c r="I36" i="19"/>
  <c r="I35" i="19"/>
  <c r="I34" i="19"/>
  <c r="I33" i="19"/>
  <c r="I32" i="19"/>
  <c r="I31" i="19"/>
  <c r="I30" i="19"/>
  <c r="I28" i="19"/>
  <c r="I26" i="19"/>
  <c r="I25" i="19"/>
  <c r="I24" i="19"/>
  <c r="I22" i="19"/>
  <c r="I21" i="19"/>
  <c r="I19" i="19"/>
  <c r="I18" i="19"/>
  <c r="I15" i="19"/>
  <c r="H15" i="19"/>
  <c r="H16" i="19"/>
  <c r="H18" i="19"/>
  <c r="H19" i="19"/>
  <c r="H21" i="19"/>
  <c r="H22" i="19"/>
  <c r="H24" i="19"/>
  <c r="H25" i="19"/>
  <c r="H26" i="19"/>
  <c r="H28" i="19"/>
  <c r="H30" i="19"/>
  <c r="H31" i="19"/>
  <c r="H32" i="19"/>
  <c r="H33" i="19"/>
  <c r="H34" i="19"/>
  <c r="H35" i="19"/>
  <c r="H36" i="19"/>
  <c r="H37" i="19"/>
  <c r="H38" i="19"/>
  <c r="H40" i="19"/>
  <c r="H41" i="19"/>
  <c r="H42" i="19"/>
  <c r="H43" i="19"/>
  <c r="H44" i="19"/>
  <c r="H45" i="19"/>
  <c r="H46" i="19"/>
  <c r="H47" i="19"/>
  <c r="H48" i="19"/>
  <c r="H50" i="19"/>
  <c r="H51" i="19"/>
  <c r="H52" i="19"/>
  <c r="H53" i="19"/>
  <c r="H55" i="19"/>
  <c r="H56" i="19"/>
  <c r="H58" i="19"/>
  <c r="H62" i="19"/>
  <c r="H63" i="19"/>
  <c r="H64" i="19"/>
  <c r="H65" i="19"/>
  <c r="H66" i="19"/>
  <c r="H67" i="19"/>
  <c r="H68" i="19"/>
  <c r="H69" i="19"/>
  <c r="H70" i="19"/>
  <c r="H71" i="19"/>
  <c r="H72" i="19"/>
  <c r="H74" i="19"/>
  <c r="H76" i="19"/>
  <c r="H78" i="19"/>
  <c r="H82" i="19"/>
  <c r="H87" i="19"/>
  <c r="H88" i="19"/>
  <c r="H89" i="19"/>
  <c r="H91" i="19"/>
  <c r="H92" i="19"/>
  <c r="H93" i="19"/>
  <c r="H95" i="19"/>
  <c r="H97" i="19"/>
  <c r="G96" i="19"/>
  <c r="I96" i="19" s="1"/>
  <c r="F96" i="19"/>
  <c r="E96" i="19"/>
  <c r="D96" i="19"/>
  <c r="G94" i="19"/>
  <c r="I94" i="19" s="1"/>
  <c r="F94" i="19"/>
  <c r="E94" i="19"/>
  <c r="D94" i="19"/>
  <c r="G90" i="19"/>
  <c r="I90" i="19" s="1"/>
  <c r="F90" i="19"/>
  <c r="E90" i="19"/>
  <c r="D90" i="19"/>
  <c r="G86" i="19"/>
  <c r="I86" i="19" s="1"/>
  <c r="F86" i="19"/>
  <c r="E86" i="19"/>
  <c r="D86" i="19"/>
  <c r="C96" i="19"/>
  <c r="C94" i="19"/>
  <c r="C92" i="19"/>
  <c r="C90" i="19"/>
  <c r="C86" i="19"/>
  <c r="G14" i="19"/>
  <c r="I14" i="19" s="1"/>
  <c r="F14" i="19"/>
  <c r="H14" i="19" s="1"/>
  <c r="E14" i="19"/>
  <c r="D14" i="19"/>
  <c r="F17" i="19"/>
  <c r="E17" i="19"/>
  <c r="D17" i="19"/>
  <c r="F20" i="19"/>
  <c r="E20" i="19"/>
  <c r="D20" i="19"/>
  <c r="F23" i="19"/>
  <c r="E23" i="19"/>
  <c r="D23" i="19"/>
  <c r="F27" i="19"/>
  <c r="E27" i="19"/>
  <c r="D27" i="19"/>
  <c r="G29" i="19"/>
  <c r="I29" i="19" s="1"/>
  <c r="F29" i="19"/>
  <c r="E29" i="19"/>
  <c r="D29" i="19"/>
  <c r="G39" i="19"/>
  <c r="I39" i="19" s="1"/>
  <c r="F39" i="19"/>
  <c r="E39" i="19"/>
  <c r="D39" i="19"/>
  <c r="G49" i="19"/>
  <c r="I49" i="19" s="1"/>
  <c r="F49" i="19"/>
  <c r="E49" i="19"/>
  <c r="D49" i="19"/>
  <c r="G54" i="19"/>
  <c r="I54" i="19" s="1"/>
  <c r="F54" i="19"/>
  <c r="H54" i="19" s="1"/>
  <c r="E54" i="19"/>
  <c r="D54" i="19"/>
  <c r="G57" i="19"/>
  <c r="I57" i="19" s="1"/>
  <c r="F57" i="19"/>
  <c r="E57" i="19"/>
  <c r="D57" i="19"/>
  <c r="G61" i="19"/>
  <c r="I61" i="19" s="1"/>
  <c r="F61" i="19"/>
  <c r="E61" i="19"/>
  <c r="D61" i="19"/>
  <c r="G77" i="19"/>
  <c r="I77" i="19" s="1"/>
  <c r="F77" i="19"/>
  <c r="E77" i="19"/>
  <c r="D77" i="19"/>
  <c r="G75" i="19"/>
  <c r="H75" i="19" s="1"/>
  <c r="F75" i="19"/>
  <c r="E75" i="19"/>
  <c r="D75" i="19"/>
  <c r="G73" i="19"/>
  <c r="I73" i="19" s="1"/>
  <c r="F73" i="19"/>
  <c r="E73" i="19"/>
  <c r="D73" i="19"/>
  <c r="E80" i="19"/>
  <c r="G81" i="19"/>
  <c r="G80" i="19" s="1"/>
  <c r="I80" i="19" s="1"/>
  <c r="F81" i="19"/>
  <c r="F80" i="19" s="1"/>
  <c r="E81" i="19"/>
  <c r="D81" i="19"/>
  <c r="D80" i="19" s="1"/>
  <c r="C81" i="19"/>
  <c r="C80" i="19" s="1"/>
  <c r="C77" i="19"/>
  <c r="C75" i="19"/>
  <c r="C73" i="19"/>
  <c r="C61" i="19"/>
  <c r="C60" i="19" s="1"/>
  <c r="C57" i="19"/>
  <c r="C54" i="19"/>
  <c r="C49" i="19"/>
  <c r="C39" i="19"/>
  <c r="C29" i="19"/>
  <c r="C27" i="19"/>
  <c r="C23" i="19"/>
  <c r="C20" i="19"/>
  <c r="C17" i="19"/>
  <c r="C14" i="19"/>
  <c r="G28" i="19"/>
  <c r="G27" i="19" s="1"/>
  <c r="I27" i="19" s="1"/>
  <c r="G25" i="19"/>
  <c r="G23" i="19" s="1"/>
  <c r="I23" i="19" s="1"/>
  <c r="G22" i="19"/>
  <c r="G21" i="19"/>
  <c r="G20" i="19" s="1"/>
  <c r="I20" i="19" s="1"/>
  <c r="G19" i="19"/>
  <c r="G18" i="19"/>
  <c r="G17" i="19" s="1"/>
  <c r="I17" i="19" s="1"/>
  <c r="H94" i="19" l="1"/>
  <c r="H90" i="19"/>
  <c r="H86" i="19"/>
  <c r="H57" i="19"/>
  <c r="H49" i="19"/>
  <c r="H29" i="19"/>
  <c r="H17" i="19"/>
  <c r="H81" i="19"/>
  <c r="H77" i="19"/>
  <c r="H73" i="19"/>
  <c r="H61" i="19"/>
  <c r="H20" i="19"/>
  <c r="I75" i="19"/>
  <c r="H96" i="19"/>
  <c r="H80" i="19"/>
  <c r="H39" i="19"/>
  <c r="H27" i="19"/>
  <c r="H23" i="19"/>
  <c r="I81" i="19"/>
  <c r="D13" i="19"/>
  <c r="G60" i="19"/>
  <c r="F60" i="19"/>
  <c r="D60" i="19"/>
  <c r="D12" i="19" s="1"/>
  <c r="E13" i="19"/>
  <c r="E60" i="19"/>
  <c r="F85" i="19"/>
  <c r="F84" i="19" s="1"/>
  <c r="F13" i="19"/>
  <c r="F12" i="19" s="1"/>
  <c r="F10" i="19" s="1"/>
  <c r="C85" i="19"/>
  <c r="C84" i="19" s="1"/>
  <c r="G13" i="19"/>
  <c r="C13" i="19"/>
  <c r="C12" i="19" s="1"/>
  <c r="C10" i="19" s="1"/>
  <c r="E85" i="19"/>
  <c r="E84" i="19" s="1"/>
  <c r="G85" i="19"/>
  <c r="D85" i="19"/>
  <c r="D84" i="19" s="1"/>
  <c r="I13" i="19" l="1"/>
  <c r="H13" i="19"/>
  <c r="G84" i="19"/>
  <c r="I85" i="19"/>
  <c r="H85" i="19"/>
  <c r="I60" i="19"/>
  <c r="H60" i="19"/>
  <c r="E12" i="19"/>
  <c r="G12" i="19"/>
  <c r="D10" i="19"/>
  <c r="E10" i="19"/>
  <c r="G10" i="19" l="1"/>
  <c r="H10" i="19" s="1"/>
  <c r="I10" i="19"/>
  <c r="I84" i="19"/>
  <c r="H84" i="19"/>
  <c r="I12" i="19"/>
  <c r="H12" i="19"/>
</calcChain>
</file>

<file path=xl/sharedStrings.xml><?xml version="1.0" encoding="utf-8"?>
<sst xmlns="http://schemas.openxmlformats.org/spreadsheetml/2006/main" count="190" uniqueCount="190">
  <si>
    <t>1</t>
  </si>
  <si>
    <t>PRESUPUESTO DE INGRESOS</t>
  </si>
  <si>
    <t>13</t>
  </si>
  <si>
    <t>INGRESOS PROPIOS</t>
  </si>
  <si>
    <t>131</t>
  </si>
  <si>
    <t>INGRESOS CORRIENTES</t>
  </si>
  <si>
    <t>13101</t>
  </si>
  <si>
    <t>INSCRIPCIONES</t>
  </si>
  <si>
    <t>1310101</t>
  </si>
  <si>
    <t>Inscripciones Pregrado</t>
  </si>
  <si>
    <t>1310102</t>
  </si>
  <si>
    <t>Inscripciones Postgrado</t>
  </si>
  <si>
    <t>13102</t>
  </si>
  <si>
    <t>MATRICULAS PREGRADO</t>
  </si>
  <si>
    <t>1310201</t>
  </si>
  <si>
    <t>Programas presenciales</t>
  </si>
  <si>
    <t>1310202</t>
  </si>
  <si>
    <t>Programas a distancia</t>
  </si>
  <si>
    <t>13103</t>
  </si>
  <si>
    <t>MATRICULAS POSTGRADO</t>
  </si>
  <si>
    <t>1310301</t>
  </si>
  <si>
    <t>Programas Propios</t>
  </si>
  <si>
    <t>1310302</t>
  </si>
  <si>
    <t>Programas SUE</t>
  </si>
  <si>
    <t>13104</t>
  </si>
  <si>
    <t>EDUCACIÓN CONTINUADA</t>
  </si>
  <si>
    <t>1310401</t>
  </si>
  <si>
    <t>Centro de idiomas</t>
  </si>
  <si>
    <t>1310402</t>
  </si>
  <si>
    <t>Diplomados</t>
  </si>
  <si>
    <t>1310403</t>
  </si>
  <si>
    <t>Cursos, seminarios y otros</t>
  </si>
  <si>
    <t>13105</t>
  </si>
  <si>
    <t>OTROS SERVICIOS EDUCATIVOS</t>
  </si>
  <si>
    <t>1310501</t>
  </si>
  <si>
    <t>Servicios educativos y complementarios</t>
  </si>
  <si>
    <t>13108</t>
  </si>
  <si>
    <t>SERVICIOS TÉCNOLOGICOS</t>
  </si>
  <si>
    <t>1310801</t>
  </si>
  <si>
    <t>I.I.B.T.</t>
  </si>
  <si>
    <t>1310802</t>
  </si>
  <si>
    <t>IRAGUA</t>
  </si>
  <si>
    <t>1310803</t>
  </si>
  <si>
    <t>CINPIC</t>
  </si>
  <si>
    <t>1310804</t>
  </si>
  <si>
    <t>Laboratorio de suelos</t>
  </si>
  <si>
    <t>1310805</t>
  </si>
  <si>
    <t>Laboratorio de aguas</t>
  </si>
  <si>
    <t>1310806</t>
  </si>
  <si>
    <t>Laboratorio de productos naturales</t>
  </si>
  <si>
    <t>1310807</t>
  </si>
  <si>
    <t>Laboratorio de propagación de plantas (Vivero)</t>
  </si>
  <si>
    <t>1310808</t>
  </si>
  <si>
    <t>Laboratorio de toxicología ambiental</t>
  </si>
  <si>
    <t>1310809</t>
  </si>
  <si>
    <t>Otros laboratorios</t>
  </si>
  <si>
    <t>13109</t>
  </si>
  <si>
    <t>PROYECTOS PRODUCTIVOS</t>
  </si>
  <si>
    <t>1310901</t>
  </si>
  <si>
    <t>Agrícolas</t>
  </si>
  <si>
    <t>1310902</t>
  </si>
  <si>
    <t>Pecuarios</t>
  </si>
  <si>
    <t>1310903</t>
  </si>
  <si>
    <t>Deportes</t>
  </si>
  <si>
    <t>13110</t>
  </si>
  <si>
    <t>OTROS INGRESOS CORRIENTES</t>
  </si>
  <si>
    <t>13111</t>
  </si>
  <si>
    <t>INGRESOS TRIBUTARIOS</t>
  </si>
  <si>
    <t>132</t>
  </si>
  <si>
    <t>RECURSOS DE CAPITAL</t>
  </si>
  <si>
    <t>13202</t>
  </si>
  <si>
    <t>RENDIMIENTOS FINANCIEROS</t>
  </si>
  <si>
    <t>1320201</t>
  </si>
  <si>
    <t>Rendimientos operaciones financieras</t>
  </si>
  <si>
    <t>13203</t>
  </si>
  <si>
    <t>DONACIONES Y APORTES</t>
  </si>
  <si>
    <t>1320301</t>
  </si>
  <si>
    <t>Fondo universitario de padrinazgo</t>
  </si>
  <si>
    <t>13204</t>
  </si>
  <si>
    <t>RECUPERACION DE I.V.A</t>
  </si>
  <si>
    <t>133</t>
  </si>
  <si>
    <t>FONDOS ESPECIALES</t>
  </si>
  <si>
    <t>13301</t>
  </si>
  <si>
    <t>UNIDAD ADMINISTRATIVA ESPECIAL DE SALUD</t>
  </si>
  <si>
    <t>14</t>
  </si>
  <si>
    <t>APORTES DE LA NACIÓN</t>
  </si>
  <si>
    <t>141</t>
  </si>
  <si>
    <t>APORTES POR TRANSFERENCIAS</t>
  </si>
  <si>
    <t>14101</t>
  </si>
  <si>
    <t>RECURSOS LEY 30 DE 1992</t>
  </si>
  <si>
    <t>1410101</t>
  </si>
  <si>
    <t>Funcionamiento art. 86</t>
  </si>
  <si>
    <t>1410103</t>
  </si>
  <si>
    <t>Inversión</t>
  </si>
  <si>
    <t>1410104</t>
  </si>
  <si>
    <t>Concurrencia pasivo pensional</t>
  </si>
  <si>
    <t>14104</t>
  </si>
  <si>
    <t>RECURSOS CREE LEY 1607 DE 2012</t>
  </si>
  <si>
    <t>1410401</t>
  </si>
  <si>
    <t>Aportes recursos CREE</t>
  </si>
  <si>
    <t>MODIFICACIONES</t>
  </si>
  <si>
    <t>UNIVERSIDAD DE CÓRDOBA</t>
  </si>
  <si>
    <t>OFICINA DE ASUNTOS FINANCIEROS</t>
  </si>
  <si>
    <t>SECCIÓN DE PRESUPUESTO</t>
  </si>
  <si>
    <t>NIT 891080031-3</t>
  </si>
  <si>
    <t>CODIGO PPTALES</t>
  </si>
  <si>
    <t>CONCEPTOS PRESUPUESTALES</t>
  </si>
  <si>
    <t>PRESUPUESTO APROPIADO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</si>
  <si>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</si>
  <si>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</si>
  <si>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</si>
  <si>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</si>
  <si>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</si>
  <si>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</si>
  <si>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8=(6/5)*100</t>
  </si>
  <si>
    <t xml:space="preserve">Esta información se publica atendiendo a la Ley 1712 de 2014, "Por medio de la cual se Crea la ley de Transparencia y del derecho de acceso </t>
  </si>
  <si>
    <t xml:space="preserve"> INFORME DE EJECUCIÓN PRESUPUESTAL DE INGRESOS ACUMULADO</t>
  </si>
  <si>
    <t>RECURSOS PROPIOS</t>
  </si>
  <si>
    <t>1311001</t>
  </si>
  <si>
    <t>Arrendamiento de espacios físicos</t>
  </si>
  <si>
    <t>1311101</t>
  </si>
  <si>
    <t>Estampilla prodesarrollo Unicor Ley 382 de 1997</t>
  </si>
  <si>
    <t>1320401</t>
  </si>
  <si>
    <t>Devolución del I.V.A.</t>
  </si>
  <si>
    <t>1330101</t>
  </si>
  <si>
    <t>Aportes seguridad social en salud</t>
  </si>
  <si>
    <t>13201</t>
  </si>
  <si>
    <t>RECURSOS DEL BALANCE</t>
  </si>
  <si>
    <t>14103</t>
  </si>
  <si>
    <t>RECURSOS ESTAMPILLA UNIVERSIDAD NACIONAL Y OTRAS, LEY 1697 DE 2013</t>
  </si>
  <si>
    <t>1410301</t>
  </si>
  <si>
    <t>Aportes estampilla Universidad Nacional y otras</t>
  </si>
  <si>
    <t>14109</t>
  </si>
  <si>
    <t>AJUSTES DE APORTES DE LA NACION</t>
  </si>
  <si>
    <t>1410901</t>
  </si>
  <si>
    <t>AJUSTESIPC RES. 23574 DE 21 DIC 2016</t>
  </si>
  <si>
    <t>1320101</t>
  </si>
  <si>
    <t>RECURSOS NACION - INVESTIGACION Y EXTENSION</t>
  </si>
  <si>
    <t>1320103</t>
  </si>
  <si>
    <t>RECURSOS NACION - PASIVO PENSIONAL</t>
  </si>
  <si>
    <t>1320104</t>
  </si>
  <si>
    <t>RECURSOS NACION - INVERSION</t>
  </si>
  <si>
    <t>1320105</t>
  </si>
  <si>
    <t>RECURSOS NACION - CREE-INVERSION VIGENCIA 2015</t>
  </si>
  <si>
    <t>1320107</t>
  </si>
  <si>
    <t>RECURSOS PROPIOS - CONSULTORIAS Y CONVENIOS</t>
  </si>
  <si>
    <t>1320108</t>
  </si>
  <si>
    <t>RECURSOS DE ESTAMPILLAS INVESTIGACION</t>
  </si>
  <si>
    <t>1320109</t>
  </si>
  <si>
    <t>RECURSOS DE ESTAMPILLAS - PASIVO PENSIONAL</t>
  </si>
  <si>
    <t>1320110</t>
  </si>
  <si>
    <t>RECURSOS DE ESTAMPILLAS - INVERSION</t>
  </si>
  <si>
    <t>1320112</t>
  </si>
  <si>
    <t>RECURSOS NACION - FUNCIONAMIENTO</t>
  </si>
  <si>
    <t>1320113</t>
  </si>
  <si>
    <t>RECURSOS NACION - ESTAMPILLA NACIONAL</t>
  </si>
  <si>
    <t>13107</t>
  </si>
  <si>
    <t>CONVENIOS Y CONTRATOS DE EXTENSIÓN</t>
  </si>
  <si>
    <t>1310723</t>
  </si>
  <si>
    <t>CONTRATO N°0021-2017 URRA S.A - UNICOR</t>
  </si>
  <si>
    <t>1310724</t>
  </si>
  <si>
    <t>CONTRATO N°0026-2017 URRA S.A - UNICOR</t>
  </si>
  <si>
    <t>1310725</t>
  </si>
  <si>
    <t>CONTRATO N°0022-2017 URRA S.A - UNICOR</t>
  </si>
  <si>
    <t>1310904</t>
  </si>
  <si>
    <t>Tienda universitaria</t>
  </si>
  <si>
    <t>1320114</t>
  </si>
  <si>
    <t>1310726</t>
  </si>
  <si>
    <t>CONVENIO N°17-16-075-027 CE ALEXANDER VON - UNICOR</t>
  </si>
  <si>
    <t>1310727</t>
  </si>
  <si>
    <t>CONVENIO CORPOMOJANA N°3 - UNICOR</t>
  </si>
  <si>
    <t>1311003</t>
  </si>
  <si>
    <t>ADMINISTRACION DE CONVENIOS</t>
  </si>
  <si>
    <t>a la Información Publica Nacional y se dictan otras disposiciones".</t>
  </si>
  <si>
    <t>7=(6-5)</t>
  </si>
  <si>
    <t xml:space="preserve"> Jefe de Presupuesto ( E )</t>
  </si>
  <si>
    <t>1310728</t>
  </si>
  <si>
    <t>CONTRATO N° 0037 DE 2017 URRA.SA. - UNICOR</t>
  </si>
  <si>
    <t>SILVIA BALLESTAS GARCIA</t>
  </si>
  <si>
    <t>1310729</t>
  </si>
  <si>
    <t>CONTRATO DE PRESTACION DE SERVICIOS EXPLORADORA DE CORDOBA SAS Y UNICOR</t>
  </si>
  <si>
    <t>1310730</t>
  </si>
  <si>
    <t>CONTRATO N°167-2017 SINCHI - UNICOR</t>
  </si>
  <si>
    <t>1310731</t>
  </si>
  <si>
    <t>ORDEN DE COMPRA N°4540786996 CERROMATOSO - UNICOR</t>
  </si>
  <si>
    <t>14102</t>
  </si>
  <si>
    <t>DESCUENTO DE VOTACION (LEY 403/1997 Y RES 08685 DE 2015)</t>
  </si>
  <si>
    <t>1410202</t>
  </si>
  <si>
    <t>DESCUENTO POR VOTACION</t>
  </si>
  <si>
    <t>01 DE  ENERO AL 31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</si>
</sst>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 val="double"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02">
    <xf numFmtId="0" fontId="0" fillId="0" borderId="0" xfId="0"/>
    <xf numFmtId="0" fontId="4" fillId="0" borderId="2" xfId="2" applyFont="1" applyFill="1" applyBorder="1"/>
    <xf numFmtId="43" fontId="5" fillId="0" borderId="4" xfId="1" applyNumberFormat="1" applyFont="1" applyFill="1" applyBorder="1"/>
    <xf numFmtId="0" fontId="4" fillId="0" borderId="5" xfId="2" applyFont="1" applyFill="1" applyBorder="1"/>
    <xf numFmtId="43" fontId="5" fillId="0" borderId="6" xfId="1" applyNumberFormat="1" applyFont="1" applyFill="1" applyBorder="1"/>
    <xf numFmtId="0" fontId="7" fillId="0" borderId="0" xfId="0" applyFont="1" applyFill="1" applyBorder="1"/>
    <xf numFmtId="3" fontId="8" fillId="0" borderId="0" xfId="0" applyNumberFormat="1" applyFont="1" applyFill="1" applyBorder="1" applyAlignment="1">
      <alignment vertical="top"/>
    </xf>
    <xf numFmtId="0" fontId="7" fillId="0" borderId="6" xfId="0" applyFont="1" applyFill="1" applyBorder="1"/>
    <xf numFmtId="0" fontId="6" fillId="0" borderId="1" xfId="0" applyFont="1" applyBorder="1" applyAlignment="1">
      <alignment horizontal="center" vertical="top"/>
    </xf>
    <xf numFmtId="0" fontId="0" fillId="0" borderId="5" xfId="0" applyFont="1" applyBorder="1"/>
    <xf numFmtId="0" fontId="15" fillId="0" borderId="5" xfId="0" applyFont="1" applyFill="1" applyBorder="1"/>
    <xf numFmtId="0" fontId="7" fillId="0" borderId="0" xfId="0" applyFont="1" applyFill="1"/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43" fontId="6" fillId="0" borderId="13" xfId="1" applyNumberFormat="1" applyFont="1" applyBorder="1" applyAlignment="1">
      <alignment horizontal="center"/>
    </xf>
    <xf numFmtId="43" fontId="6" fillId="0" borderId="14" xfId="1" applyNumberFormat="1" applyFont="1" applyBorder="1" applyAlignment="1">
      <alignment horizontal="center"/>
    </xf>
    <xf numFmtId="0" fontId="4" fillId="0" borderId="15" xfId="2" applyFont="1" applyFill="1" applyBorder="1"/>
    <xf numFmtId="0" fontId="9" fillId="0" borderId="16" xfId="2" applyFont="1" applyFill="1" applyBorder="1" applyAlignment="1"/>
    <xf numFmtId="0" fontId="14" fillId="0" borderId="16" xfId="2" applyFont="1" applyFill="1" applyBorder="1" applyAlignment="1"/>
    <xf numFmtId="164" fontId="14" fillId="0" borderId="16" xfId="1" applyNumberFormat="1" applyFont="1" applyFill="1" applyBorder="1" applyAlignment="1"/>
    <xf numFmtId="43" fontId="5" fillId="0" borderId="17" xfId="1" applyNumberFormat="1" applyFont="1" applyFill="1" applyBorder="1"/>
    <xf numFmtId="0" fontId="6" fillId="0" borderId="13" xfId="0" applyFont="1" applyBorder="1" applyAlignment="1">
      <alignment horizontal="center"/>
    </xf>
    <xf numFmtId="0" fontId="7" fillId="0" borderId="0" xfId="0" applyFont="1" applyFill="1" applyAlignment="1">
      <alignment vertical="top"/>
    </xf>
    <xf numFmtId="0" fontId="13" fillId="0" borderId="0" xfId="0" applyFont="1" applyFill="1"/>
    <xf numFmtId="3" fontId="12" fillId="0" borderId="0" xfId="0" applyNumberFormat="1" applyFont="1" applyFill="1" applyAlignment="1">
      <alignment vertical="top"/>
    </xf>
    <xf numFmtId="0" fontId="12" fillId="0" borderId="0" xfId="0" applyFont="1" applyFill="1"/>
    <xf numFmtId="0" fontId="10" fillId="0" borderId="2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3" fontId="10" fillId="0" borderId="3" xfId="0" applyNumberFormat="1" applyFont="1" applyFill="1" applyBorder="1" applyAlignment="1">
      <alignment vertical="top"/>
    </xf>
    <xf numFmtId="164" fontId="10" fillId="0" borderId="3" xfId="1" applyNumberFormat="1" applyFont="1" applyFill="1" applyBorder="1" applyAlignment="1">
      <alignment vertical="top"/>
    </xf>
    <xf numFmtId="43" fontId="10" fillId="0" borderId="4" xfId="1" applyFont="1" applyFill="1" applyBorder="1" applyAlignment="1">
      <alignment vertical="top"/>
    </xf>
    <xf numFmtId="0" fontId="10" fillId="0" borderId="5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43" fontId="10" fillId="0" borderId="6" xfId="1" applyFont="1" applyFill="1" applyBorder="1" applyAlignment="1">
      <alignment vertical="top"/>
    </xf>
    <xf numFmtId="0" fontId="11" fillId="0" borderId="5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3" fontId="11" fillId="0" borderId="0" xfId="0" applyNumberFormat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vertical="top"/>
    </xf>
    <xf numFmtId="43" fontId="11" fillId="0" borderId="6" xfId="1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43" fontId="8" fillId="0" borderId="6" xfId="1" applyFont="1" applyFill="1" applyBorder="1" applyAlignment="1">
      <alignment vertical="top"/>
    </xf>
    <xf numFmtId="37" fontId="8" fillId="0" borderId="0" xfId="1" applyNumberFormat="1" applyFont="1" applyFill="1" applyBorder="1" applyAlignment="1">
      <alignment vertical="top"/>
    </xf>
    <xf numFmtId="39" fontId="8" fillId="0" borderId="6" xfId="1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15" xfId="0" applyFont="1" applyFill="1" applyBorder="1" applyAlignment="1">
      <alignment vertical="top"/>
    </xf>
    <xf numFmtId="0" fontId="8" fillId="0" borderId="16" xfId="0" applyFont="1" applyFill="1" applyBorder="1" applyAlignment="1">
      <alignment vertical="top" wrapText="1"/>
    </xf>
    <xf numFmtId="3" fontId="8" fillId="0" borderId="16" xfId="0" applyNumberFormat="1" applyFont="1" applyFill="1" applyBorder="1" applyAlignment="1">
      <alignment vertical="top"/>
    </xf>
    <xf numFmtId="164" fontId="8" fillId="0" borderId="16" xfId="1" applyNumberFormat="1" applyFont="1" applyFill="1" applyBorder="1" applyAlignment="1">
      <alignment vertical="top"/>
    </xf>
    <xf numFmtId="43" fontId="8" fillId="0" borderId="17" xfId="1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 wrapText="1"/>
    </xf>
    <xf numFmtId="3" fontId="8" fillId="0" borderId="3" xfId="0" applyNumberFormat="1" applyFont="1" applyFill="1" applyBorder="1" applyAlignment="1">
      <alignment vertical="top"/>
    </xf>
    <xf numFmtId="164" fontId="8" fillId="0" borderId="3" xfId="1" applyNumberFormat="1" applyFont="1" applyFill="1" applyBorder="1" applyAlignment="1">
      <alignment vertical="top"/>
    </xf>
    <xf numFmtId="43" fontId="8" fillId="0" borderId="4" xfId="1" applyFont="1" applyFill="1" applyBorder="1" applyAlignment="1">
      <alignment vertical="top"/>
    </xf>
    <xf numFmtId="0" fontId="8" fillId="0" borderId="16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37" fontId="11" fillId="0" borderId="0" xfId="1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4" fontId="7" fillId="0" borderId="0" xfId="0" applyNumberFormat="1" applyFont="1" applyFill="1" applyBorder="1" applyAlignment="1">
      <alignment vertical="top"/>
    </xf>
    <xf numFmtId="0" fontId="10" fillId="0" borderId="15" xfId="0" applyFont="1" applyFill="1" applyBorder="1" applyAlignment="1">
      <alignment vertical="top"/>
    </xf>
    <xf numFmtId="0" fontId="10" fillId="0" borderId="16" xfId="0" applyFont="1" applyFill="1" applyBorder="1" applyAlignment="1">
      <alignment vertical="top"/>
    </xf>
    <xf numFmtId="3" fontId="10" fillId="0" borderId="16" xfId="0" applyNumberFormat="1" applyFont="1" applyFill="1" applyBorder="1" applyAlignment="1">
      <alignment vertical="top"/>
    </xf>
    <xf numFmtId="164" fontId="10" fillId="0" borderId="16" xfId="1" applyNumberFormat="1" applyFont="1" applyFill="1" applyBorder="1" applyAlignment="1">
      <alignment vertical="top"/>
    </xf>
    <xf numFmtId="43" fontId="10" fillId="0" borderId="17" xfId="1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3" xfId="0" applyFont="1" applyFill="1" applyBorder="1" applyAlignment="1">
      <alignment vertical="top"/>
    </xf>
    <xf numFmtId="3" fontId="11" fillId="0" borderId="3" xfId="0" applyNumberFormat="1" applyFont="1" applyFill="1" applyBorder="1" applyAlignment="1">
      <alignment vertical="top"/>
    </xf>
    <xf numFmtId="164" fontId="11" fillId="0" borderId="3" xfId="1" applyNumberFormat="1" applyFont="1" applyFill="1" applyBorder="1" applyAlignment="1">
      <alignment vertical="top"/>
    </xf>
    <xf numFmtId="43" fontId="11" fillId="0" borderId="4" xfId="1" applyFont="1" applyFill="1" applyBorder="1" applyAlignment="1">
      <alignment vertical="top"/>
    </xf>
    <xf numFmtId="39" fontId="11" fillId="0" borderId="6" xfId="1" applyNumberFormat="1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4" fontId="7" fillId="0" borderId="6" xfId="0" applyNumberFormat="1" applyFont="1" applyFill="1" applyBorder="1" applyAlignment="1">
      <alignment vertical="top"/>
    </xf>
    <xf numFmtId="0" fontId="7" fillId="0" borderId="5" xfId="0" applyFont="1" applyFill="1" applyBorder="1"/>
    <xf numFmtId="0" fontId="7" fillId="0" borderId="15" xfId="0" applyFont="1" applyFill="1" applyBorder="1"/>
    <xf numFmtId="0" fontId="7" fillId="0" borderId="16" xfId="0" applyFont="1" applyFill="1" applyBorder="1"/>
    <xf numFmtId="0" fontId="7" fillId="0" borderId="17" xfId="0" applyFont="1" applyFill="1" applyBorder="1"/>
    <xf numFmtId="0" fontId="12" fillId="0" borderId="0" xfId="0" applyFont="1" applyFill="1" applyBorder="1"/>
    <xf numFmtId="43" fontId="4" fillId="0" borderId="3" xfId="1" applyNumberFormat="1" applyFont="1" applyFill="1" applyBorder="1" applyAlignment="1">
      <alignment horizontal="center"/>
    </xf>
    <xf numFmtId="43" fontId="4" fillId="0" borderId="0" xfId="1" applyNumberFormat="1" applyFont="1" applyFill="1" applyBorder="1" applyAlignment="1">
      <alignment horizontal="center"/>
    </xf>
    <xf numFmtId="43" fontId="6" fillId="0" borderId="9" xfId="1" applyNumberFormat="1" applyFont="1" applyBorder="1" applyAlignment="1">
      <alignment horizontal="center" wrapText="1"/>
    </xf>
    <xf numFmtId="164" fontId="6" fillId="0" borderId="8" xfId="1" applyNumberFormat="1" applyFont="1" applyBorder="1" applyAlignment="1">
      <alignment horizontal="center" wrapText="1"/>
    </xf>
    <xf numFmtId="43" fontId="6" fillId="0" borderId="8" xfId="1" applyNumberFormat="1" applyFont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4" fillId="0" borderId="3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43" fontId="4" fillId="0" borderId="16" xfId="1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3" fontId="6" fillId="0" borderId="1" xfId="1" applyNumberFormat="1" applyFont="1" applyBorder="1" applyAlignment="1">
      <alignment horizontal="center" wrapText="1"/>
    </xf>
    <xf numFmtId="43" fontId="6" fillId="0" borderId="11" xfId="1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</cellXfs>
  <cellStyles count="3">
    <cellStyle name="Buena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509788</xdr:colOff>
      <xdr:row>0</xdr:row>
      <xdr:rowOff>18475</xdr:rowOff>
    </xdr:from>
    <xdr:to>
      <xdr:col>1</xdr:col>
      <xdr:colOff>660796</xdr:colOff>
      <xdr:row>5</xdr:row>
      <xdr:rowOff>37525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788" y="18475"/>
          <a:ext cx="751083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676275</xdr:colOff>
      <xdr:row>0</xdr:row>
      <xdr:rowOff>57150</xdr:rowOff>
    </xdr:from>
    <xdr:to>
      <xdr:col>8</xdr:col>
      <xdr:colOff>104775</xdr:colOff>
      <xdr:row>5</xdr:row>
      <xdr:rowOff>123826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6486525" y="57150"/>
          <a:ext cx="1133475" cy="1066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es-CO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6</xdr:col>
      <xdr:colOff>304800</xdr:colOff>
      <xdr:row>1</xdr:row>
      <xdr:rowOff>104775</xdr:rowOff>
    </xdr:from>
    <xdr:to>
      <xdr:col>8</xdr:col>
      <xdr:colOff>333375</xdr:colOff>
      <xdr:row>4</xdr:row>
      <xdr:rowOff>66675</xdr:rowOff>
    </xdr:to>
    <xdr:pic>
      <xdr:nvPicPr>
        <xdr:cNvPr id="4" name="3 Imagen" descr="Logo Sol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304800"/>
          <a:ext cx="17335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zoomScale="124" zoomScaleNormal="124" workbookViewId="0">
      <selection activeCell="G100" sqref="G100"/>
    </sheetView>
  </sheetViews>
  <sheetFormatPr baseColWidth="10" defaultRowHeight="15" x14ac:dyDescent="0.25"/>
  <cols>
    <col min="1" max="1" width="8.85546875" style="11" customWidth="1"/>
    <col min="2" max="2" width="34.42578125" style="11" customWidth="1"/>
    <col min="3" max="3" width="13.42578125" style="11" customWidth="1"/>
    <col min="4" max="4" width="11.42578125" style="11" customWidth="1"/>
    <col min="5" max="5" width="7.85546875" style="11" customWidth="1"/>
    <col min="6" max="6" width="13.28515625" style="11" customWidth="1"/>
    <col min="7" max="7" width="12.7109375" style="11" customWidth="1"/>
    <col min="8" max="8" width="12.85546875" style="11" customWidth="1"/>
    <col min="9" max="9" width="9.42578125" style="11" customWidth="1"/>
    <col min="10" max="11" width="17.28515625" style="11" customWidth="1"/>
    <col min="12" max="16384" width="11.42578125" style="11"/>
  </cols>
  <sheetData>
    <row r="1" spans="1:9" ht="15.75" x14ac:dyDescent="0.25">
      <c r="A1" s="1"/>
      <c r="B1" s="92" t="s">
        <v>101</v>
      </c>
      <c r="C1" s="92"/>
      <c r="D1" s="92"/>
      <c r="E1" s="92"/>
      <c r="F1" s="92"/>
      <c r="G1" s="92"/>
      <c r="H1" s="84"/>
      <c r="I1" s="2"/>
    </row>
    <row r="2" spans="1:9" ht="15.75" x14ac:dyDescent="0.25">
      <c r="A2" s="3"/>
      <c r="B2" s="93" t="s">
        <v>102</v>
      </c>
      <c r="C2" s="93"/>
      <c r="D2" s="93"/>
      <c r="E2" s="93"/>
      <c r="F2" s="93"/>
      <c r="G2" s="93"/>
      <c r="H2" s="85"/>
      <c r="I2" s="4"/>
    </row>
    <row r="3" spans="1:9" ht="15.75" x14ac:dyDescent="0.25">
      <c r="A3" s="3"/>
      <c r="B3" s="93" t="s">
        <v>103</v>
      </c>
      <c r="C3" s="93"/>
      <c r="D3" s="93"/>
      <c r="E3" s="93"/>
      <c r="F3" s="93"/>
      <c r="G3" s="93"/>
      <c r="H3" s="85"/>
      <c r="I3" s="4"/>
    </row>
    <row r="4" spans="1:9" ht="15.75" x14ac:dyDescent="0.25">
      <c r="A4" s="3"/>
      <c r="B4" s="93" t="s">
        <v>116</v>
      </c>
      <c r="C4" s="93"/>
      <c r="D4" s="93"/>
      <c r="E4" s="93"/>
      <c r="F4" s="93"/>
      <c r="G4" s="93"/>
      <c r="H4" s="85"/>
      <c r="I4" s="4"/>
    </row>
    <row r="5" spans="1:9" ht="15.75" x14ac:dyDescent="0.25">
      <c r="A5" s="3"/>
      <c r="B5" s="93" t="s">
        <v>189</v>
      </c>
      <c r="C5" s="93"/>
      <c r="D5" s="93"/>
      <c r="E5" s="93"/>
      <c r="F5" s="93"/>
      <c r="G5" s="93"/>
      <c r="H5" s="85"/>
      <c r="I5" s="4"/>
    </row>
    <row r="6" spans="1:9" ht="14.25" customHeight="1" thickBot="1" x14ac:dyDescent="0.3">
      <c r="A6" s="16"/>
      <c r="B6" s="17" t="s">
        <v>104</v>
      </c>
      <c r="C6" s="18"/>
      <c r="D6" s="18"/>
      <c r="E6" s="18"/>
      <c r="F6" s="18"/>
      <c r="G6" s="19"/>
      <c r="H6" s="94"/>
      <c r="I6" s="20"/>
    </row>
    <row r="7" spans="1:9" ht="18" customHeight="1" x14ac:dyDescent="0.25">
      <c r="A7" s="91" t="s">
        <v>105</v>
      </c>
      <c r="B7" s="90" t="s">
        <v>106</v>
      </c>
      <c r="C7" s="90" t="s">
        <v>107</v>
      </c>
      <c r="D7" s="90" t="s">
        <v>100</v>
      </c>
      <c r="E7" s="90"/>
      <c r="F7" s="90" t="s">
        <v>108</v>
      </c>
      <c r="G7" s="87" t="s">
        <v>109</v>
      </c>
      <c r="H7" s="88" t="s">
        <v>110</v>
      </c>
      <c r="I7" s="86" t="s">
        <v>111</v>
      </c>
    </row>
    <row r="8" spans="1:9" x14ac:dyDescent="0.25">
      <c r="A8" s="95"/>
      <c r="B8" s="96"/>
      <c r="C8" s="96"/>
      <c r="D8" s="8" t="s">
        <v>112</v>
      </c>
      <c r="E8" s="8" t="s">
        <v>113</v>
      </c>
      <c r="F8" s="96"/>
      <c r="G8" s="101"/>
      <c r="H8" s="97"/>
      <c r="I8" s="98"/>
    </row>
    <row r="9" spans="1:9" ht="15.75" thickBot="1" x14ac:dyDescent="0.3">
      <c r="A9" s="12">
        <v>1</v>
      </c>
      <c r="B9" s="13">
        <v>2</v>
      </c>
      <c r="C9" s="21">
        <v>3</v>
      </c>
      <c r="D9" s="99">
        <v>4</v>
      </c>
      <c r="E9" s="99"/>
      <c r="F9" s="21">
        <v>5</v>
      </c>
      <c r="G9" s="21">
        <v>6</v>
      </c>
      <c r="H9" s="14" t="s">
        <v>174</v>
      </c>
      <c r="I9" s="15" t="s">
        <v>114</v>
      </c>
    </row>
    <row r="10" spans="1:9" s="23" customFormat="1" x14ac:dyDescent="0.25">
      <c r="A10" s="26" t="s">
        <v>0</v>
      </c>
      <c r="B10" s="27" t="s">
        <v>1</v>
      </c>
      <c r="C10" s="28">
        <f>C12+C84</f>
        <v>156690507689</v>
      </c>
      <c r="D10" s="28">
        <f>D12+D84</f>
        <v>39365314370</v>
      </c>
      <c r="E10" s="28">
        <f>E12+E84</f>
        <v>1000000</v>
      </c>
      <c r="F10" s="28">
        <f>F12+F84</f>
        <v>196054822059</v>
      </c>
      <c r="G10" s="29">
        <f>G12+G84</f>
        <v>94378077485</v>
      </c>
      <c r="H10" s="28">
        <f>G10-F10</f>
        <v>-101676744574</v>
      </c>
      <c r="I10" s="30">
        <f>G10/F10*100</f>
        <v>48.138615767684726</v>
      </c>
    </row>
    <row r="11" spans="1:9" s="23" customFormat="1" ht="11.25" customHeight="1" x14ac:dyDescent="0.25">
      <c r="A11" s="31"/>
      <c r="B11" s="32"/>
      <c r="C11" s="33"/>
      <c r="D11" s="33"/>
      <c r="E11" s="33"/>
      <c r="F11" s="33"/>
      <c r="G11" s="34"/>
      <c r="H11" s="33"/>
      <c r="I11" s="35"/>
    </row>
    <row r="12" spans="1:9" s="23" customFormat="1" x14ac:dyDescent="0.25">
      <c r="A12" s="31" t="s">
        <v>2</v>
      </c>
      <c r="B12" s="32" t="s">
        <v>3</v>
      </c>
      <c r="C12" s="33">
        <f>C13+C60+C80</f>
        <v>35819178843</v>
      </c>
      <c r="D12" s="33">
        <f t="shared" ref="D12:G12" si="0">D13+D60+D80</f>
        <v>38007078384</v>
      </c>
      <c r="E12" s="33">
        <f t="shared" si="0"/>
        <v>1000000</v>
      </c>
      <c r="F12" s="33">
        <f t="shared" si="0"/>
        <v>73825257227</v>
      </c>
      <c r="G12" s="34">
        <f t="shared" si="0"/>
        <v>19165667137</v>
      </c>
      <c r="H12" s="33">
        <f t="shared" ref="H12:H75" si="1">G12-F12</f>
        <v>-54659590090</v>
      </c>
      <c r="I12" s="35">
        <f t="shared" ref="I12:I75" si="2">G12/F12*100</f>
        <v>25.960853855298954</v>
      </c>
    </row>
    <row r="13" spans="1:9" s="23" customFormat="1" x14ac:dyDescent="0.25">
      <c r="A13" s="31" t="s">
        <v>4</v>
      </c>
      <c r="B13" s="32" t="s">
        <v>5</v>
      </c>
      <c r="C13" s="33">
        <f>C14+C17+C20+C23+C27+C29+C39+C49+C54+C57</f>
        <v>28799178843</v>
      </c>
      <c r="D13" s="33">
        <f t="shared" ref="D13:G13" si="3">D14+D17+D20+D23+D27+D29+D39+D49+D54+D57</f>
        <v>3314986432</v>
      </c>
      <c r="E13" s="33">
        <f t="shared" si="3"/>
        <v>1000000</v>
      </c>
      <c r="F13" s="33">
        <f t="shared" si="3"/>
        <v>32113165275</v>
      </c>
      <c r="G13" s="34">
        <f t="shared" si="3"/>
        <v>13457259235</v>
      </c>
      <c r="H13" s="33">
        <f t="shared" si="1"/>
        <v>-18655906040</v>
      </c>
      <c r="I13" s="35">
        <f t="shared" si="2"/>
        <v>41.905739031824538</v>
      </c>
    </row>
    <row r="14" spans="1:9" s="25" customFormat="1" x14ac:dyDescent="0.25">
      <c r="A14" s="36" t="s">
        <v>6</v>
      </c>
      <c r="B14" s="37" t="s">
        <v>7</v>
      </c>
      <c r="C14" s="38">
        <f>C15+C16</f>
        <v>861574098</v>
      </c>
      <c r="D14" s="38">
        <f t="shared" ref="D14:G14" si="4">D15+D16</f>
        <v>0</v>
      </c>
      <c r="E14" s="38">
        <f t="shared" si="4"/>
        <v>0</v>
      </c>
      <c r="F14" s="38">
        <f t="shared" si="4"/>
        <v>861574098</v>
      </c>
      <c r="G14" s="39">
        <f t="shared" si="4"/>
        <v>570737774</v>
      </c>
      <c r="H14" s="38">
        <f t="shared" si="1"/>
        <v>-290836324</v>
      </c>
      <c r="I14" s="40">
        <f t="shared" si="2"/>
        <v>66.243608683788452</v>
      </c>
    </row>
    <row r="15" spans="1:9" x14ac:dyDescent="0.25">
      <c r="A15" s="41" t="s">
        <v>8</v>
      </c>
      <c r="B15" s="42" t="s">
        <v>9</v>
      </c>
      <c r="C15" s="6">
        <v>811574098</v>
      </c>
      <c r="D15" s="6">
        <v>0</v>
      </c>
      <c r="E15" s="6">
        <v>0</v>
      </c>
      <c r="F15" s="6">
        <v>811574098</v>
      </c>
      <c r="G15" s="43">
        <v>570737774</v>
      </c>
      <c r="H15" s="6">
        <f t="shared" si="1"/>
        <v>-240836324</v>
      </c>
      <c r="I15" s="44">
        <f t="shared" si="2"/>
        <v>70.324789246785443</v>
      </c>
    </row>
    <row r="16" spans="1:9" x14ac:dyDescent="0.25">
      <c r="A16" s="41" t="s">
        <v>10</v>
      </c>
      <c r="B16" s="42" t="s">
        <v>11</v>
      </c>
      <c r="C16" s="6">
        <v>50000000</v>
      </c>
      <c r="D16" s="6">
        <v>0</v>
      </c>
      <c r="E16" s="6">
        <v>0</v>
      </c>
      <c r="F16" s="6">
        <v>50000000</v>
      </c>
      <c r="G16" s="45">
        <v>0</v>
      </c>
      <c r="H16" s="6">
        <f t="shared" si="1"/>
        <v>-50000000</v>
      </c>
      <c r="I16" s="46">
        <v>0</v>
      </c>
    </row>
    <row r="17" spans="1:9" s="25" customFormat="1" x14ac:dyDescent="0.25">
      <c r="A17" s="36" t="s">
        <v>12</v>
      </c>
      <c r="B17" s="37" t="s">
        <v>13</v>
      </c>
      <c r="C17" s="38">
        <f>C18+C19</f>
        <v>8998104745</v>
      </c>
      <c r="D17" s="38">
        <f t="shared" ref="D17:G17" si="5">D18+D19</f>
        <v>0</v>
      </c>
      <c r="E17" s="38">
        <f t="shared" si="5"/>
        <v>1000000</v>
      </c>
      <c r="F17" s="38">
        <f t="shared" si="5"/>
        <v>8997104745</v>
      </c>
      <c r="G17" s="39">
        <f t="shared" si="5"/>
        <v>2556800018</v>
      </c>
      <c r="H17" s="38">
        <f t="shared" si="1"/>
        <v>-6440304727</v>
      </c>
      <c r="I17" s="40">
        <f t="shared" si="2"/>
        <v>28.418031027380241</v>
      </c>
    </row>
    <row r="18" spans="1:9" x14ac:dyDescent="0.25">
      <c r="A18" s="41" t="s">
        <v>14</v>
      </c>
      <c r="B18" s="42" t="s">
        <v>15</v>
      </c>
      <c r="C18" s="6">
        <v>4750798559</v>
      </c>
      <c r="D18" s="6">
        <v>0</v>
      </c>
      <c r="E18" s="6">
        <v>1000000</v>
      </c>
      <c r="F18" s="6">
        <v>4749798559</v>
      </c>
      <c r="G18" s="43">
        <f>1304567419+83824561</f>
        <v>1388391980</v>
      </c>
      <c r="H18" s="6">
        <f t="shared" si="1"/>
        <v>-3361406579</v>
      </c>
      <c r="I18" s="44">
        <f t="shared" si="2"/>
        <v>29.230544469496522</v>
      </c>
    </row>
    <row r="19" spans="1:9" x14ac:dyDescent="0.25">
      <c r="A19" s="41" t="s">
        <v>16</v>
      </c>
      <c r="B19" s="42" t="s">
        <v>17</v>
      </c>
      <c r="C19" s="6">
        <v>4247306186</v>
      </c>
      <c r="D19" s="6">
        <v>0</v>
      </c>
      <c r="E19" s="6">
        <v>0</v>
      </c>
      <c r="F19" s="6">
        <v>4247306186</v>
      </c>
      <c r="G19" s="43">
        <f>994092081+174315957</f>
        <v>1168408038</v>
      </c>
      <c r="H19" s="6">
        <f t="shared" si="1"/>
        <v>-3078898148</v>
      </c>
      <c r="I19" s="44">
        <f t="shared" si="2"/>
        <v>27.509390348435787</v>
      </c>
    </row>
    <row r="20" spans="1:9" s="25" customFormat="1" x14ac:dyDescent="0.25">
      <c r="A20" s="36" t="s">
        <v>18</v>
      </c>
      <c r="B20" s="37" t="s">
        <v>19</v>
      </c>
      <c r="C20" s="38">
        <f>C21+C22</f>
        <v>5400000000</v>
      </c>
      <c r="D20" s="38">
        <f t="shared" ref="D20:G20" si="6">D21+D22</f>
        <v>0</v>
      </c>
      <c r="E20" s="38">
        <f t="shared" si="6"/>
        <v>0</v>
      </c>
      <c r="F20" s="38">
        <f t="shared" si="6"/>
        <v>5400000000</v>
      </c>
      <c r="G20" s="39">
        <f t="shared" si="6"/>
        <v>1162926022</v>
      </c>
      <c r="H20" s="38">
        <f t="shared" si="1"/>
        <v>-4237073978</v>
      </c>
      <c r="I20" s="40">
        <f t="shared" si="2"/>
        <v>21.535667074074073</v>
      </c>
    </row>
    <row r="21" spans="1:9" x14ac:dyDescent="0.25">
      <c r="A21" s="41" t="s">
        <v>20</v>
      </c>
      <c r="B21" s="42" t="s">
        <v>21</v>
      </c>
      <c r="C21" s="6">
        <v>3200000000</v>
      </c>
      <c r="D21" s="6">
        <v>0</v>
      </c>
      <c r="E21" s="6">
        <v>0</v>
      </c>
      <c r="F21" s="6">
        <v>3200000000</v>
      </c>
      <c r="G21" s="43">
        <f>477988591+92876100</f>
        <v>570864691</v>
      </c>
      <c r="H21" s="6">
        <f t="shared" si="1"/>
        <v>-2629135309</v>
      </c>
      <c r="I21" s="44">
        <f t="shared" si="2"/>
        <v>17.83952159375</v>
      </c>
    </row>
    <row r="22" spans="1:9" x14ac:dyDescent="0.25">
      <c r="A22" s="41" t="s">
        <v>22</v>
      </c>
      <c r="B22" s="42" t="s">
        <v>23</v>
      </c>
      <c r="C22" s="6">
        <v>2200000000</v>
      </c>
      <c r="D22" s="6">
        <v>0</v>
      </c>
      <c r="E22" s="6">
        <v>0</v>
      </c>
      <c r="F22" s="6">
        <v>2200000000</v>
      </c>
      <c r="G22" s="43">
        <f>366990329+225071002</f>
        <v>592061331</v>
      </c>
      <c r="H22" s="6">
        <f t="shared" si="1"/>
        <v>-1607938669</v>
      </c>
      <c r="I22" s="44">
        <f t="shared" si="2"/>
        <v>26.91187868181818</v>
      </c>
    </row>
    <row r="23" spans="1:9" s="25" customFormat="1" x14ac:dyDescent="0.25">
      <c r="A23" s="36" t="s">
        <v>24</v>
      </c>
      <c r="B23" s="37" t="s">
        <v>25</v>
      </c>
      <c r="C23" s="38">
        <f>C24+C25+C26</f>
        <v>2750000000</v>
      </c>
      <c r="D23" s="38">
        <f t="shared" ref="D23:G23" si="7">D24+D25+D26</f>
        <v>95953910</v>
      </c>
      <c r="E23" s="38">
        <f t="shared" si="7"/>
        <v>0</v>
      </c>
      <c r="F23" s="38">
        <f t="shared" si="7"/>
        <v>2845953910</v>
      </c>
      <c r="G23" s="39">
        <f t="shared" si="7"/>
        <v>1186392758</v>
      </c>
      <c r="H23" s="38">
        <f t="shared" si="1"/>
        <v>-1659561152</v>
      </c>
      <c r="I23" s="40">
        <f t="shared" si="2"/>
        <v>41.686998297172003</v>
      </c>
    </row>
    <row r="24" spans="1:9" x14ac:dyDescent="0.25">
      <c r="A24" s="41" t="s">
        <v>26</v>
      </c>
      <c r="B24" s="42" t="s">
        <v>27</v>
      </c>
      <c r="C24" s="6">
        <v>1500000000</v>
      </c>
      <c r="D24" s="6">
        <v>0</v>
      </c>
      <c r="E24" s="6">
        <v>0</v>
      </c>
      <c r="F24" s="6">
        <v>1500000000</v>
      </c>
      <c r="G24" s="43">
        <v>991193401</v>
      </c>
      <c r="H24" s="6">
        <f t="shared" si="1"/>
        <v>-508806599</v>
      </c>
      <c r="I24" s="44">
        <f t="shared" si="2"/>
        <v>66.079560066666659</v>
      </c>
    </row>
    <row r="25" spans="1:9" x14ac:dyDescent="0.25">
      <c r="A25" s="41" t="s">
        <v>28</v>
      </c>
      <c r="B25" s="42" t="s">
        <v>29</v>
      </c>
      <c r="C25" s="6">
        <v>1200000000</v>
      </c>
      <c r="D25" s="6">
        <v>0</v>
      </c>
      <c r="E25" s="6">
        <v>0</v>
      </c>
      <c r="F25" s="6">
        <v>1200000000</v>
      </c>
      <c r="G25" s="43">
        <f>16951734+32033713</f>
        <v>48985447</v>
      </c>
      <c r="H25" s="6">
        <f t="shared" si="1"/>
        <v>-1151014553</v>
      </c>
      <c r="I25" s="44">
        <f t="shared" si="2"/>
        <v>4.0821205833333334</v>
      </c>
    </row>
    <row r="26" spans="1:9" x14ac:dyDescent="0.25">
      <c r="A26" s="41" t="s">
        <v>30</v>
      </c>
      <c r="B26" s="42" t="s">
        <v>31</v>
      </c>
      <c r="C26" s="6">
        <v>50000000</v>
      </c>
      <c r="D26" s="6">
        <v>95953910</v>
      </c>
      <c r="E26" s="6">
        <v>0</v>
      </c>
      <c r="F26" s="6">
        <v>145953910</v>
      </c>
      <c r="G26" s="43">
        <v>146213910</v>
      </c>
      <c r="H26" s="6">
        <f t="shared" si="1"/>
        <v>260000</v>
      </c>
      <c r="I26" s="44">
        <f t="shared" si="2"/>
        <v>100.17813842739807</v>
      </c>
    </row>
    <row r="27" spans="1:9" s="25" customFormat="1" ht="17.25" customHeight="1" x14ac:dyDescent="0.25">
      <c r="A27" s="36" t="s">
        <v>32</v>
      </c>
      <c r="B27" s="47" t="s">
        <v>33</v>
      </c>
      <c r="C27" s="38">
        <f>C28</f>
        <v>2100000000</v>
      </c>
      <c r="D27" s="38">
        <f t="shared" ref="D27:G27" si="8">D28</f>
        <v>0</v>
      </c>
      <c r="E27" s="38">
        <f t="shared" si="8"/>
        <v>0</v>
      </c>
      <c r="F27" s="38">
        <f t="shared" si="8"/>
        <v>2100000000</v>
      </c>
      <c r="G27" s="39">
        <f t="shared" si="8"/>
        <v>853310409</v>
      </c>
      <c r="H27" s="38">
        <f t="shared" si="1"/>
        <v>-1246689591</v>
      </c>
      <c r="I27" s="40">
        <f t="shared" si="2"/>
        <v>40.633828999999999</v>
      </c>
    </row>
    <row r="28" spans="1:9" ht="20.25" customHeight="1" x14ac:dyDescent="0.25">
      <c r="A28" s="41" t="s">
        <v>34</v>
      </c>
      <c r="B28" s="48" t="s">
        <v>35</v>
      </c>
      <c r="C28" s="6">
        <v>2100000000</v>
      </c>
      <c r="D28" s="6">
        <v>0</v>
      </c>
      <c r="E28" s="6">
        <v>0</v>
      </c>
      <c r="F28" s="6">
        <v>2100000000</v>
      </c>
      <c r="G28" s="43">
        <f>815737041+37573368</f>
        <v>853310409</v>
      </c>
      <c r="H28" s="6">
        <f t="shared" si="1"/>
        <v>-1246689591</v>
      </c>
      <c r="I28" s="44">
        <f t="shared" si="2"/>
        <v>40.633828999999999</v>
      </c>
    </row>
    <row r="29" spans="1:9" s="25" customFormat="1" ht="19.5" customHeight="1" x14ac:dyDescent="0.25">
      <c r="A29" s="36" t="s">
        <v>156</v>
      </c>
      <c r="B29" s="47" t="s">
        <v>157</v>
      </c>
      <c r="C29" s="38">
        <f>C30+C31+C32+C33+C34+C35+C36+C37+C38</f>
        <v>0</v>
      </c>
      <c r="D29" s="38">
        <f t="shared" ref="D29:G29" si="9">D30+D31+D32+D33+D34+D35+D36+D37+D38</f>
        <v>2939156714</v>
      </c>
      <c r="E29" s="38">
        <f t="shared" si="9"/>
        <v>0</v>
      </c>
      <c r="F29" s="38">
        <f t="shared" si="9"/>
        <v>2939156714</v>
      </c>
      <c r="G29" s="39">
        <f t="shared" si="9"/>
        <v>1029811857</v>
      </c>
      <c r="H29" s="38">
        <f t="shared" si="1"/>
        <v>-1909344857</v>
      </c>
      <c r="I29" s="40">
        <f t="shared" si="2"/>
        <v>35.037664105990913</v>
      </c>
    </row>
    <row r="30" spans="1:9" ht="18.75" customHeight="1" x14ac:dyDescent="0.25">
      <c r="A30" s="41" t="s">
        <v>158</v>
      </c>
      <c r="B30" s="48" t="s">
        <v>159</v>
      </c>
      <c r="C30" s="6">
        <v>0</v>
      </c>
      <c r="D30" s="6">
        <v>242725000</v>
      </c>
      <c r="E30" s="6">
        <v>0</v>
      </c>
      <c r="F30" s="6">
        <v>242725000</v>
      </c>
      <c r="G30" s="43">
        <v>97090000</v>
      </c>
      <c r="H30" s="6">
        <f t="shared" si="1"/>
        <v>-145635000</v>
      </c>
      <c r="I30" s="44">
        <f t="shared" si="2"/>
        <v>40</v>
      </c>
    </row>
    <row r="31" spans="1:9" ht="20.25" customHeight="1" x14ac:dyDescent="0.25">
      <c r="A31" s="41" t="s">
        <v>160</v>
      </c>
      <c r="B31" s="48" t="s">
        <v>161</v>
      </c>
      <c r="C31" s="6">
        <v>0</v>
      </c>
      <c r="D31" s="6">
        <v>155000000</v>
      </c>
      <c r="E31" s="6">
        <v>0</v>
      </c>
      <c r="F31" s="6">
        <v>155000000</v>
      </c>
      <c r="G31" s="43">
        <v>77500000</v>
      </c>
      <c r="H31" s="6">
        <f t="shared" si="1"/>
        <v>-77500000</v>
      </c>
      <c r="I31" s="44">
        <f t="shared" si="2"/>
        <v>50</v>
      </c>
    </row>
    <row r="32" spans="1:9" ht="18.75" customHeight="1" thickBot="1" x14ac:dyDescent="0.3">
      <c r="A32" s="49" t="s">
        <v>162</v>
      </c>
      <c r="B32" s="50" t="s">
        <v>163</v>
      </c>
      <c r="C32" s="51">
        <v>0</v>
      </c>
      <c r="D32" s="51">
        <v>165400000</v>
      </c>
      <c r="E32" s="51">
        <v>0</v>
      </c>
      <c r="F32" s="51">
        <v>165400000</v>
      </c>
      <c r="G32" s="52">
        <v>66160000</v>
      </c>
      <c r="H32" s="51">
        <f t="shared" si="1"/>
        <v>-99240000</v>
      </c>
      <c r="I32" s="53">
        <f t="shared" si="2"/>
        <v>40</v>
      </c>
    </row>
    <row r="33" spans="1:9" ht="24" x14ac:dyDescent="0.25">
      <c r="A33" s="54" t="s">
        <v>167</v>
      </c>
      <c r="B33" s="55" t="s">
        <v>168</v>
      </c>
      <c r="C33" s="56">
        <v>0</v>
      </c>
      <c r="D33" s="56">
        <v>525167500</v>
      </c>
      <c r="E33" s="56">
        <v>0</v>
      </c>
      <c r="F33" s="56">
        <v>525167500</v>
      </c>
      <c r="G33" s="57">
        <v>210067000</v>
      </c>
      <c r="H33" s="56">
        <f t="shared" si="1"/>
        <v>-315100500</v>
      </c>
      <c r="I33" s="58">
        <f t="shared" si="2"/>
        <v>40</v>
      </c>
    </row>
    <row r="34" spans="1:9" ht="18" customHeight="1" x14ac:dyDescent="0.25">
      <c r="A34" s="41" t="s">
        <v>169</v>
      </c>
      <c r="B34" s="48" t="s">
        <v>170</v>
      </c>
      <c r="C34" s="6">
        <v>0</v>
      </c>
      <c r="D34" s="6">
        <v>1206239309</v>
      </c>
      <c r="E34" s="6">
        <v>0</v>
      </c>
      <c r="F34" s="6">
        <v>1206239309</v>
      </c>
      <c r="G34" s="43">
        <v>578994857</v>
      </c>
      <c r="H34" s="6">
        <f t="shared" si="1"/>
        <v>-627244452</v>
      </c>
      <c r="I34" s="44">
        <f t="shared" si="2"/>
        <v>47.999999061546092</v>
      </c>
    </row>
    <row r="35" spans="1:9" ht="18" customHeight="1" x14ac:dyDescent="0.25">
      <c r="A35" s="41" t="s">
        <v>176</v>
      </c>
      <c r="B35" s="48" t="s">
        <v>177</v>
      </c>
      <c r="C35" s="6">
        <v>0</v>
      </c>
      <c r="D35" s="6">
        <v>489170000</v>
      </c>
      <c r="E35" s="6">
        <v>0</v>
      </c>
      <c r="F35" s="6">
        <v>489170000</v>
      </c>
      <c r="G35" s="45">
        <v>0</v>
      </c>
      <c r="H35" s="6">
        <f t="shared" si="1"/>
        <v>-489170000</v>
      </c>
      <c r="I35" s="46">
        <f t="shared" si="2"/>
        <v>0</v>
      </c>
    </row>
    <row r="36" spans="1:9" ht="26.25" customHeight="1" x14ac:dyDescent="0.25">
      <c r="A36" s="41" t="s">
        <v>179</v>
      </c>
      <c r="B36" s="48" t="s">
        <v>180</v>
      </c>
      <c r="C36" s="6">
        <v>0</v>
      </c>
      <c r="D36" s="6">
        <v>27000000</v>
      </c>
      <c r="E36" s="6">
        <v>0</v>
      </c>
      <c r="F36" s="6">
        <v>27000000</v>
      </c>
      <c r="G36" s="45">
        <v>0</v>
      </c>
      <c r="H36" s="6">
        <f t="shared" si="1"/>
        <v>-27000000</v>
      </c>
      <c r="I36" s="46">
        <f t="shared" si="2"/>
        <v>0</v>
      </c>
    </row>
    <row r="37" spans="1:9" ht="15.75" customHeight="1" x14ac:dyDescent="0.25">
      <c r="A37" s="41" t="s">
        <v>181</v>
      </c>
      <c r="B37" s="48" t="s">
        <v>182</v>
      </c>
      <c r="C37" s="6">
        <v>0</v>
      </c>
      <c r="D37" s="6">
        <v>16908750</v>
      </c>
      <c r="E37" s="6">
        <v>0</v>
      </c>
      <c r="F37" s="6">
        <v>16908750</v>
      </c>
      <c r="G37" s="45">
        <v>0</v>
      </c>
      <c r="H37" s="6">
        <f t="shared" si="1"/>
        <v>-16908750</v>
      </c>
      <c r="I37" s="46">
        <f t="shared" si="2"/>
        <v>0</v>
      </c>
    </row>
    <row r="38" spans="1:9" ht="26.25" customHeight="1" x14ac:dyDescent="0.25">
      <c r="A38" s="41" t="s">
        <v>183</v>
      </c>
      <c r="B38" s="48" t="s">
        <v>184</v>
      </c>
      <c r="C38" s="6">
        <v>0</v>
      </c>
      <c r="D38" s="6">
        <v>111546155</v>
      </c>
      <c r="E38" s="6">
        <v>0</v>
      </c>
      <c r="F38" s="6">
        <v>111546155</v>
      </c>
      <c r="G38" s="45">
        <v>0</v>
      </c>
      <c r="H38" s="6">
        <f t="shared" si="1"/>
        <v>-111546155</v>
      </c>
      <c r="I38" s="46">
        <f t="shared" si="2"/>
        <v>0</v>
      </c>
    </row>
    <row r="39" spans="1:9" s="25" customFormat="1" x14ac:dyDescent="0.25">
      <c r="A39" s="36" t="s">
        <v>36</v>
      </c>
      <c r="B39" s="47" t="s">
        <v>37</v>
      </c>
      <c r="C39" s="38">
        <f>C40+C41+C42+C43+C44+C45+C46+C47+C48</f>
        <v>562500000</v>
      </c>
      <c r="D39" s="38">
        <f t="shared" ref="D39:G39" si="10">D40+D41+D42+D43+D44+D45+D46+D47+D48</f>
        <v>120106087</v>
      </c>
      <c r="E39" s="38">
        <f t="shared" si="10"/>
        <v>0</v>
      </c>
      <c r="F39" s="38">
        <f t="shared" si="10"/>
        <v>682606087</v>
      </c>
      <c r="G39" s="39">
        <f t="shared" si="10"/>
        <v>337727242</v>
      </c>
      <c r="H39" s="38">
        <f t="shared" si="1"/>
        <v>-344878845</v>
      </c>
      <c r="I39" s="40">
        <f t="shared" si="2"/>
        <v>49.476154466228778</v>
      </c>
    </row>
    <row r="40" spans="1:9" x14ac:dyDescent="0.25">
      <c r="A40" s="41" t="s">
        <v>38</v>
      </c>
      <c r="B40" s="48" t="s">
        <v>39</v>
      </c>
      <c r="C40" s="6">
        <v>500000</v>
      </c>
      <c r="D40" s="6">
        <v>0</v>
      </c>
      <c r="E40" s="6">
        <v>0</v>
      </c>
      <c r="F40" s="6">
        <v>500000</v>
      </c>
      <c r="G40" s="45">
        <v>0</v>
      </c>
      <c r="H40" s="6">
        <f t="shared" si="1"/>
        <v>-500000</v>
      </c>
      <c r="I40" s="46">
        <f t="shared" si="2"/>
        <v>0</v>
      </c>
    </row>
    <row r="41" spans="1:9" x14ac:dyDescent="0.25">
      <c r="A41" s="41" t="s">
        <v>40</v>
      </c>
      <c r="B41" s="42" t="s">
        <v>41</v>
      </c>
      <c r="C41" s="6">
        <v>60000000</v>
      </c>
      <c r="D41" s="6">
        <v>105136800</v>
      </c>
      <c r="E41" s="6">
        <v>0</v>
      </c>
      <c r="F41" s="6">
        <v>165136800</v>
      </c>
      <c r="G41" s="43">
        <v>165136800</v>
      </c>
      <c r="H41" s="6">
        <f t="shared" si="1"/>
        <v>0</v>
      </c>
      <c r="I41" s="44">
        <f t="shared" si="2"/>
        <v>100</v>
      </c>
    </row>
    <row r="42" spans="1:9" x14ac:dyDescent="0.25">
      <c r="A42" s="41" t="s">
        <v>42</v>
      </c>
      <c r="B42" s="42" t="s">
        <v>43</v>
      </c>
      <c r="C42" s="6">
        <v>40000000</v>
      </c>
      <c r="D42" s="6">
        <v>14969287</v>
      </c>
      <c r="E42" s="6">
        <v>0</v>
      </c>
      <c r="F42" s="6">
        <v>54969287</v>
      </c>
      <c r="G42" s="43">
        <v>56806287</v>
      </c>
      <c r="H42" s="6">
        <f t="shared" si="1"/>
        <v>1837000</v>
      </c>
      <c r="I42" s="44">
        <f t="shared" si="2"/>
        <v>103.34186615882427</v>
      </c>
    </row>
    <row r="43" spans="1:9" x14ac:dyDescent="0.25">
      <c r="A43" s="41" t="s">
        <v>44</v>
      </c>
      <c r="B43" s="42" t="s">
        <v>45</v>
      </c>
      <c r="C43" s="6">
        <v>250000000</v>
      </c>
      <c r="D43" s="6">
        <v>0</v>
      </c>
      <c r="E43" s="6">
        <v>0</v>
      </c>
      <c r="F43" s="6">
        <v>250000000</v>
      </c>
      <c r="G43" s="43">
        <v>84812081</v>
      </c>
      <c r="H43" s="6">
        <f t="shared" si="1"/>
        <v>-165187919</v>
      </c>
      <c r="I43" s="44">
        <f t="shared" si="2"/>
        <v>33.9248324</v>
      </c>
    </row>
    <row r="44" spans="1:9" x14ac:dyDescent="0.25">
      <c r="A44" s="41" t="s">
        <v>46</v>
      </c>
      <c r="B44" s="42" t="s">
        <v>47</v>
      </c>
      <c r="C44" s="6">
        <v>170000000</v>
      </c>
      <c r="D44" s="6">
        <v>0</v>
      </c>
      <c r="E44" s="6">
        <v>0</v>
      </c>
      <c r="F44" s="6">
        <v>170000000</v>
      </c>
      <c r="G44" s="43">
        <v>28552074</v>
      </c>
      <c r="H44" s="6">
        <f t="shared" si="1"/>
        <v>-141447926</v>
      </c>
      <c r="I44" s="44">
        <f t="shared" si="2"/>
        <v>16.795337647058822</v>
      </c>
    </row>
    <row r="45" spans="1:9" ht="18.75" customHeight="1" x14ac:dyDescent="0.25">
      <c r="A45" s="41" t="s">
        <v>48</v>
      </c>
      <c r="B45" s="48" t="s">
        <v>49</v>
      </c>
      <c r="C45" s="6">
        <v>2000000</v>
      </c>
      <c r="D45" s="6">
        <v>0</v>
      </c>
      <c r="E45" s="6">
        <v>0</v>
      </c>
      <c r="F45" s="6">
        <v>2000000</v>
      </c>
      <c r="G45" s="45">
        <v>0</v>
      </c>
      <c r="H45" s="6">
        <f t="shared" si="1"/>
        <v>-2000000</v>
      </c>
      <c r="I45" s="46">
        <f t="shared" si="2"/>
        <v>0</v>
      </c>
    </row>
    <row r="46" spans="1:9" ht="19.5" customHeight="1" x14ac:dyDescent="0.25">
      <c r="A46" s="41" t="s">
        <v>50</v>
      </c>
      <c r="B46" s="48" t="s">
        <v>51</v>
      </c>
      <c r="C46" s="6">
        <v>10000000</v>
      </c>
      <c r="D46" s="6">
        <v>0</v>
      </c>
      <c r="E46" s="6">
        <v>0</v>
      </c>
      <c r="F46" s="6">
        <v>10000000</v>
      </c>
      <c r="G46" s="45">
        <v>0</v>
      </c>
      <c r="H46" s="6">
        <f t="shared" si="1"/>
        <v>-10000000</v>
      </c>
      <c r="I46" s="46">
        <f t="shared" si="2"/>
        <v>0</v>
      </c>
    </row>
    <row r="47" spans="1:9" ht="17.25" customHeight="1" x14ac:dyDescent="0.25">
      <c r="A47" s="41" t="s">
        <v>52</v>
      </c>
      <c r="B47" s="48" t="s">
        <v>53</v>
      </c>
      <c r="C47" s="6">
        <v>20000000</v>
      </c>
      <c r="D47" s="6">
        <v>0</v>
      </c>
      <c r="E47" s="6">
        <v>0</v>
      </c>
      <c r="F47" s="6">
        <v>20000000</v>
      </c>
      <c r="G47" s="45">
        <v>0</v>
      </c>
      <c r="H47" s="6">
        <f t="shared" si="1"/>
        <v>-20000000</v>
      </c>
      <c r="I47" s="46">
        <f t="shared" si="2"/>
        <v>0</v>
      </c>
    </row>
    <row r="48" spans="1:9" x14ac:dyDescent="0.25">
      <c r="A48" s="41" t="s">
        <v>54</v>
      </c>
      <c r="B48" s="42" t="s">
        <v>55</v>
      </c>
      <c r="C48" s="6">
        <v>10000000</v>
      </c>
      <c r="D48" s="6">
        <v>0</v>
      </c>
      <c r="E48" s="6">
        <v>0</v>
      </c>
      <c r="F48" s="6">
        <v>10000000</v>
      </c>
      <c r="G48" s="43">
        <v>2420000</v>
      </c>
      <c r="H48" s="6">
        <f t="shared" si="1"/>
        <v>-7580000</v>
      </c>
      <c r="I48" s="44">
        <f t="shared" si="2"/>
        <v>24.2</v>
      </c>
    </row>
    <row r="49" spans="1:9" s="25" customFormat="1" x14ac:dyDescent="0.25">
      <c r="A49" s="36" t="s">
        <v>56</v>
      </c>
      <c r="B49" s="37" t="s">
        <v>57</v>
      </c>
      <c r="C49" s="38">
        <f>C50+C51+C52+C53</f>
        <v>37000000</v>
      </c>
      <c r="D49" s="38">
        <f t="shared" ref="D49:G49" si="11">D50+D51+D52+D53</f>
        <v>158769721</v>
      </c>
      <c r="E49" s="38">
        <f t="shared" si="11"/>
        <v>0</v>
      </c>
      <c r="F49" s="38">
        <f t="shared" si="11"/>
        <v>195769721</v>
      </c>
      <c r="G49" s="39">
        <f t="shared" si="11"/>
        <v>197453921</v>
      </c>
      <c r="H49" s="38">
        <f t="shared" si="1"/>
        <v>1684200</v>
      </c>
      <c r="I49" s="40">
        <f t="shared" si="2"/>
        <v>100.86029647046388</v>
      </c>
    </row>
    <row r="50" spans="1:9" x14ac:dyDescent="0.25">
      <c r="A50" s="41" t="s">
        <v>58</v>
      </c>
      <c r="B50" s="42" t="s">
        <v>59</v>
      </c>
      <c r="C50" s="6">
        <v>10000000</v>
      </c>
      <c r="D50" s="6">
        <v>0</v>
      </c>
      <c r="E50" s="6">
        <v>0</v>
      </c>
      <c r="F50" s="6">
        <v>10000000</v>
      </c>
      <c r="G50" s="43">
        <v>11549200</v>
      </c>
      <c r="H50" s="6">
        <f t="shared" si="1"/>
        <v>1549200</v>
      </c>
      <c r="I50" s="44">
        <f t="shared" si="2"/>
        <v>115.49199999999999</v>
      </c>
    </row>
    <row r="51" spans="1:9" x14ac:dyDescent="0.25">
      <c r="A51" s="41" t="s">
        <v>60</v>
      </c>
      <c r="B51" s="42" t="s">
        <v>61</v>
      </c>
      <c r="C51" s="6">
        <v>22000000</v>
      </c>
      <c r="D51" s="6">
        <v>154203021</v>
      </c>
      <c r="E51" s="6">
        <v>0</v>
      </c>
      <c r="F51" s="6">
        <v>176203021</v>
      </c>
      <c r="G51" s="43">
        <v>176203021</v>
      </c>
      <c r="H51" s="6">
        <f t="shared" si="1"/>
        <v>0</v>
      </c>
      <c r="I51" s="44">
        <f t="shared" si="2"/>
        <v>100</v>
      </c>
    </row>
    <row r="52" spans="1:9" x14ac:dyDescent="0.25">
      <c r="A52" s="41" t="s">
        <v>62</v>
      </c>
      <c r="B52" s="42" t="s">
        <v>63</v>
      </c>
      <c r="C52" s="6">
        <v>5000000</v>
      </c>
      <c r="D52" s="6">
        <v>2196100</v>
      </c>
      <c r="E52" s="6">
        <v>0</v>
      </c>
      <c r="F52" s="6">
        <v>7196100</v>
      </c>
      <c r="G52" s="43">
        <v>7331100</v>
      </c>
      <c r="H52" s="6">
        <f t="shared" si="1"/>
        <v>135000</v>
      </c>
      <c r="I52" s="44">
        <f t="shared" si="2"/>
        <v>101.87601617542836</v>
      </c>
    </row>
    <row r="53" spans="1:9" x14ac:dyDescent="0.25">
      <c r="A53" s="41" t="s">
        <v>164</v>
      </c>
      <c r="B53" s="42" t="s">
        <v>165</v>
      </c>
      <c r="C53" s="6">
        <v>0</v>
      </c>
      <c r="D53" s="6">
        <v>2370600</v>
      </c>
      <c r="E53" s="6">
        <v>0</v>
      </c>
      <c r="F53" s="6">
        <v>2370600</v>
      </c>
      <c r="G53" s="43">
        <v>2370600</v>
      </c>
      <c r="H53" s="6">
        <f t="shared" si="1"/>
        <v>0</v>
      </c>
      <c r="I53" s="44">
        <f t="shared" si="2"/>
        <v>100</v>
      </c>
    </row>
    <row r="54" spans="1:9" s="25" customFormat="1" x14ac:dyDescent="0.25">
      <c r="A54" s="36" t="s">
        <v>64</v>
      </c>
      <c r="B54" s="37" t="s">
        <v>65</v>
      </c>
      <c r="C54" s="38">
        <f>C55+C56</f>
        <v>90000000</v>
      </c>
      <c r="D54" s="38">
        <f t="shared" ref="D54:G54" si="12">D55+D56</f>
        <v>1000000</v>
      </c>
      <c r="E54" s="38">
        <f t="shared" si="12"/>
        <v>0</v>
      </c>
      <c r="F54" s="38">
        <f t="shared" si="12"/>
        <v>91000000</v>
      </c>
      <c r="G54" s="39">
        <f t="shared" si="12"/>
        <v>61511459</v>
      </c>
      <c r="H54" s="38">
        <f t="shared" si="1"/>
        <v>-29488541</v>
      </c>
      <c r="I54" s="40">
        <f t="shared" si="2"/>
        <v>67.595009890109893</v>
      </c>
    </row>
    <row r="55" spans="1:9" x14ac:dyDescent="0.25">
      <c r="A55" s="41" t="s">
        <v>118</v>
      </c>
      <c r="B55" s="42" t="s">
        <v>119</v>
      </c>
      <c r="C55" s="6">
        <v>90000000</v>
      </c>
      <c r="D55" s="6">
        <v>0</v>
      </c>
      <c r="E55" s="6">
        <v>0</v>
      </c>
      <c r="F55" s="6">
        <v>90000000</v>
      </c>
      <c r="G55" s="43">
        <v>61511459</v>
      </c>
      <c r="H55" s="6">
        <f t="shared" si="1"/>
        <v>-28488541</v>
      </c>
      <c r="I55" s="44">
        <f t="shared" si="2"/>
        <v>68.346065555555555</v>
      </c>
    </row>
    <row r="56" spans="1:9" x14ac:dyDescent="0.25">
      <c r="A56" s="41" t="s">
        <v>171</v>
      </c>
      <c r="B56" s="42" t="s">
        <v>172</v>
      </c>
      <c r="C56" s="6">
        <v>0</v>
      </c>
      <c r="D56" s="6">
        <v>1000000</v>
      </c>
      <c r="E56" s="6">
        <v>0</v>
      </c>
      <c r="F56" s="6">
        <v>1000000</v>
      </c>
      <c r="G56" s="45">
        <v>0</v>
      </c>
      <c r="H56" s="6">
        <f t="shared" si="1"/>
        <v>-1000000</v>
      </c>
      <c r="I56" s="46">
        <f t="shared" si="2"/>
        <v>0</v>
      </c>
    </row>
    <row r="57" spans="1:9" s="25" customFormat="1" x14ac:dyDescent="0.25">
      <c r="A57" s="36" t="s">
        <v>66</v>
      </c>
      <c r="B57" s="37" t="s">
        <v>67</v>
      </c>
      <c r="C57" s="38">
        <f>C58</f>
        <v>8000000000</v>
      </c>
      <c r="D57" s="38">
        <f t="shared" ref="D57:G57" si="13">D58</f>
        <v>0</v>
      </c>
      <c r="E57" s="38">
        <f t="shared" si="13"/>
        <v>0</v>
      </c>
      <c r="F57" s="38">
        <f t="shared" si="13"/>
        <v>8000000000</v>
      </c>
      <c r="G57" s="39">
        <f t="shared" si="13"/>
        <v>5500587775</v>
      </c>
      <c r="H57" s="38">
        <f t="shared" si="1"/>
        <v>-2499412225</v>
      </c>
      <c r="I57" s="40">
        <f t="shared" si="2"/>
        <v>68.757347187499988</v>
      </c>
    </row>
    <row r="58" spans="1:9" x14ac:dyDescent="0.25">
      <c r="A58" s="41" t="s">
        <v>120</v>
      </c>
      <c r="B58" s="42" t="s">
        <v>121</v>
      </c>
      <c r="C58" s="6">
        <v>8000000000</v>
      </c>
      <c r="D58" s="6">
        <v>0</v>
      </c>
      <c r="E58" s="6">
        <v>0</v>
      </c>
      <c r="F58" s="6">
        <v>8000000000</v>
      </c>
      <c r="G58" s="43">
        <v>5500587775</v>
      </c>
      <c r="H58" s="6">
        <f t="shared" si="1"/>
        <v>-2499412225</v>
      </c>
      <c r="I58" s="44">
        <f t="shared" si="2"/>
        <v>68.757347187499988</v>
      </c>
    </row>
    <row r="59" spans="1:9" ht="12.75" customHeight="1" x14ac:dyDescent="0.25">
      <c r="A59" s="41"/>
      <c r="B59" s="42"/>
      <c r="C59" s="6"/>
      <c r="D59" s="6"/>
      <c r="E59" s="6"/>
      <c r="F59" s="6"/>
      <c r="G59" s="43"/>
      <c r="H59" s="6"/>
      <c r="I59" s="44"/>
    </row>
    <row r="60" spans="1:9" s="23" customFormat="1" ht="15.75" thickBot="1" x14ac:dyDescent="0.3">
      <c r="A60" s="66" t="s">
        <v>68</v>
      </c>
      <c r="B60" s="67" t="s">
        <v>69</v>
      </c>
      <c r="C60" s="68">
        <f>C61+C73+C75+C77</f>
        <v>1760000000</v>
      </c>
      <c r="D60" s="68">
        <f t="shared" ref="D60:G60" si="14">D61+D73+D75+D77</f>
        <v>34692091952</v>
      </c>
      <c r="E60" s="68">
        <f t="shared" si="14"/>
        <v>0</v>
      </c>
      <c r="F60" s="68">
        <f t="shared" si="14"/>
        <v>36452091952</v>
      </c>
      <c r="G60" s="69">
        <f t="shared" si="14"/>
        <v>2478703427</v>
      </c>
      <c r="H60" s="68">
        <f t="shared" si="1"/>
        <v>-33973388525</v>
      </c>
      <c r="I60" s="70">
        <f t="shared" si="2"/>
        <v>6.7998934883187196</v>
      </c>
    </row>
    <row r="61" spans="1:9" s="25" customFormat="1" x14ac:dyDescent="0.25">
      <c r="A61" s="71" t="s">
        <v>126</v>
      </c>
      <c r="B61" s="72" t="s">
        <v>127</v>
      </c>
      <c r="C61" s="73">
        <f>C62+C63+C64+C65+C66+C67+C68+C69+C70+C71+C72</f>
        <v>0</v>
      </c>
      <c r="D61" s="73">
        <f t="shared" ref="D61:G61" si="15">D62+D63+D64+D65+D66+D67+D68+D69+D70+D71+D72</f>
        <v>34692091952</v>
      </c>
      <c r="E61" s="73">
        <f t="shared" si="15"/>
        <v>0</v>
      </c>
      <c r="F61" s="73">
        <f t="shared" si="15"/>
        <v>34692091952</v>
      </c>
      <c r="G61" s="74">
        <f t="shared" si="15"/>
        <v>1621789286</v>
      </c>
      <c r="H61" s="73">
        <f t="shared" si="1"/>
        <v>-33070302666</v>
      </c>
      <c r="I61" s="75">
        <f t="shared" si="2"/>
        <v>4.6748097181453012</v>
      </c>
    </row>
    <row r="62" spans="1:9" ht="24" x14ac:dyDescent="0.25">
      <c r="A62" s="41" t="s">
        <v>136</v>
      </c>
      <c r="B62" s="48" t="s">
        <v>137</v>
      </c>
      <c r="C62" s="6">
        <v>0</v>
      </c>
      <c r="D62" s="6">
        <v>439344686</v>
      </c>
      <c r="E62" s="6">
        <v>0</v>
      </c>
      <c r="F62" s="6">
        <v>439344686</v>
      </c>
      <c r="G62" s="45">
        <v>0</v>
      </c>
      <c r="H62" s="6">
        <f t="shared" si="1"/>
        <v>-439344686</v>
      </c>
      <c r="I62" s="46">
        <f t="shared" si="2"/>
        <v>0</v>
      </c>
    </row>
    <row r="63" spans="1:9" ht="16.5" customHeight="1" x14ac:dyDescent="0.25">
      <c r="A63" s="41" t="s">
        <v>138</v>
      </c>
      <c r="B63" s="48" t="s">
        <v>139</v>
      </c>
      <c r="C63" s="6">
        <v>0</v>
      </c>
      <c r="D63" s="6">
        <v>10615844328</v>
      </c>
      <c r="E63" s="6">
        <v>0</v>
      </c>
      <c r="F63" s="6">
        <v>10615844328</v>
      </c>
      <c r="G63" s="45">
        <v>0</v>
      </c>
      <c r="H63" s="6">
        <f t="shared" si="1"/>
        <v>-10615844328</v>
      </c>
      <c r="I63" s="46">
        <f t="shared" si="2"/>
        <v>0</v>
      </c>
    </row>
    <row r="64" spans="1:9" ht="17.25" customHeight="1" x14ac:dyDescent="0.25">
      <c r="A64" s="41" t="s">
        <v>140</v>
      </c>
      <c r="B64" s="48" t="s">
        <v>141</v>
      </c>
      <c r="C64" s="6">
        <v>0</v>
      </c>
      <c r="D64" s="6">
        <v>264050244</v>
      </c>
      <c r="E64" s="6">
        <v>0</v>
      </c>
      <c r="F64" s="6">
        <v>264050244</v>
      </c>
      <c r="G64" s="45">
        <v>0</v>
      </c>
      <c r="H64" s="6">
        <f t="shared" si="1"/>
        <v>-264050244</v>
      </c>
      <c r="I64" s="46">
        <f t="shared" si="2"/>
        <v>0</v>
      </c>
    </row>
    <row r="65" spans="1:10" ht="24" x14ac:dyDescent="0.25">
      <c r="A65" s="41" t="s">
        <v>142</v>
      </c>
      <c r="B65" s="48" t="s">
        <v>143</v>
      </c>
      <c r="C65" s="6">
        <v>0</v>
      </c>
      <c r="D65" s="6">
        <v>6020895508</v>
      </c>
      <c r="E65" s="6">
        <v>0</v>
      </c>
      <c r="F65" s="6">
        <v>6020895508</v>
      </c>
      <c r="G65" s="45">
        <v>0</v>
      </c>
      <c r="H65" s="6">
        <f t="shared" si="1"/>
        <v>-6020895508</v>
      </c>
      <c r="I65" s="46">
        <f t="shared" si="2"/>
        <v>0</v>
      </c>
    </row>
    <row r="66" spans="1:10" ht="24" x14ac:dyDescent="0.25">
      <c r="A66" s="41" t="s">
        <v>144</v>
      </c>
      <c r="B66" s="48" t="s">
        <v>145</v>
      </c>
      <c r="C66" s="6">
        <v>0</v>
      </c>
      <c r="D66" s="6">
        <v>6218758251</v>
      </c>
      <c r="E66" s="6">
        <v>0</v>
      </c>
      <c r="F66" s="6">
        <v>6218758251</v>
      </c>
      <c r="G66" s="43">
        <v>1621789286</v>
      </c>
      <c r="H66" s="6">
        <f t="shared" si="1"/>
        <v>-4596968965</v>
      </c>
      <c r="I66" s="44">
        <f t="shared" si="2"/>
        <v>26.078989093026895</v>
      </c>
    </row>
    <row r="67" spans="1:10" ht="16.5" customHeight="1" x14ac:dyDescent="0.25">
      <c r="A67" s="41" t="s">
        <v>146</v>
      </c>
      <c r="B67" s="48" t="s">
        <v>147</v>
      </c>
      <c r="C67" s="6">
        <v>0</v>
      </c>
      <c r="D67" s="6">
        <v>113443814</v>
      </c>
      <c r="E67" s="6">
        <v>0</v>
      </c>
      <c r="F67" s="6">
        <v>113443814</v>
      </c>
      <c r="G67" s="45">
        <v>0</v>
      </c>
      <c r="H67" s="6">
        <f t="shared" si="1"/>
        <v>-113443814</v>
      </c>
      <c r="I67" s="46">
        <f t="shared" si="2"/>
        <v>0</v>
      </c>
    </row>
    <row r="68" spans="1:10" ht="24" x14ac:dyDescent="0.25">
      <c r="A68" s="41" t="s">
        <v>148</v>
      </c>
      <c r="B68" s="48" t="s">
        <v>149</v>
      </c>
      <c r="C68" s="6">
        <v>0</v>
      </c>
      <c r="D68" s="6">
        <v>1643854298</v>
      </c>
      <c r="E68" s="6">
        <v>0</v>
      </c>
      <c r="F68" s="6">
        <v>1643854298</v>
      </c>
      <c r="G68" s="45">
        <v>0</v>
      </c>
      <c r="H68" s="6">
        <f t="shared" si="1"/>
        <v>-1643854298</v>
      </c>
      <c r="I68" s="46">
        <f t="shared" si="2"/>
        <v>0</v>
      </c>
    </row>
    <row r="69" spans="1:10" ht="18" customHeight="1" x14ac:dyDescent="0.25">
      <c r="A69" s="41" t="s">
        <v>150</v>
      </c>
      <c r="B69" s="48" t="s">
        <v>151</v>
      </c>
      <c r="C69" s="6">
        <v>0</v>
      </c>
      <c r="D69" s="6">
        <v>8435030684</v>
      </c>
      <c r="E69" s="6">
        <v>0</v>
      </c>
      <c r="F69" s="6">
        <v>8435030684</v>
      </c>
      <c r="G69" s="45">
        <v>0</v>
      </c>
      <c r="H69" s="6">
        <f t="shared" si="1"/>
        <v>-8435030684</v>
      </c>
      <c r="I69" s="46">
        <f t="shared" si="2"/>
        <v>0</v>
      </c>
    </row>
    <row r="70" spans="1:10" ht="18" customHeight="1" x14ac:dyDescent="0.25">
      <c r="A70" s="41" t="s">
        <v>152</v>
      </c>
      <c r="B70" s="48" t="s">
        <v>153</v>
      </c>
      <c r="C70" s="6">
        <v>0</v>
      </c>
      <c r="D70" s="6">
        <v>428248527</v>
      </c>
      <c r="E70" s="6">
        <v>0</v>
      </c>
      <c r="F70" s="6">
        <v>428248527</v>
      </c>
      <c r="G70" s="45">
        <v>0</v>
      </c>
      <c r="H70" s="6">
        <f t="shared" si="1"/>
        <v>-428248527</v>
      </c>
      <c r="I70" s="46">
        <f t="shared" si="2"/>
        <v>0</v>
      </c>
    </row>
    <row r="71" spans="1:10" ht="17.25" customHeight="1" x14ac:dyDescent="0.25">
      <c r="A71" s="41" t="s">
        <v>154</v>
      </c>
      <c r="B71" s="48" t="s">
        <v>155</v>
      </c>
      <c r="C71" s="6">
        <v>0</v>
      </c>
      <c r="D71" s="6">
        <v>30645817</v>
      </c>
      <c r="E71" s="6">
        <v>0</v>
      </c>
      <c r="F71" s="6">
        <v>30645817</v>
      </c>
      <c r="G71" s="45">
        <v>0</v>
      </c>
      <c r="H71" s="6">
        <f t="shared" si="1"/>
        <v>-30645817</v>
      </c>
      <c r="I71" s="46">
        <f t="shared" si="2"/>
        <v>0</v>
      </c>
    </row>
    <row r="72" spans="1:10" x14ac:dyDescent="0.25">
      <c r="A72" s="41" t="s">
        <v>166</v>
      </c>
      <c r="B72" s="42" t="s">
        <v>117</v>
      </c>
      <c r="C72" s="6">
        <v>0</v>
      </c>
      <c r="D72" s="6">
        <v>481975795</v>
      </c>
      <c r="E72" s="6">
        <v>0</v>
      </c>
      <c r="F72" s="6">
        <v>481975795</v>
      </c>
      <c r="G72" s="45">
        <v>0</v>
      </c>
      <c r="H72" s="6">
        <f t="shared" si="1"/>
        <v>-481975795</v>
      </c>
      <c r="I72" s="46">
        <f t="shared" si="2"/>
        <v>0</v>
      </c>
    </row>
    <row r="73" spans="1:10" s="25" customFormat="1" x14ac:dyDescent="0.25">
      <c r="A73" s="36" t="s">
        <v>70</v>
      </c>
      <c r="B73" s="37" t="s">
        <v>71</v>
      </c>
      <c r="C73" s="38">
        <f>C74</f>
        <v>200000000</v>
      </c>
      <c r="D73" s="38">
        <f t="shared" ref="D73:G73" si="16">D74</f>
        <v>0</v>
      </c>
      <c r="E73" s="38">
        <f t="shared" si="16"/>
        <v>0</v>
      </c>
      <c r="F73" s="38">
        <f t="shared" si="16"/>
        <v>200000000</v>
      </c>
      <c r="G73" s="39">
        <f t="shared" si="16"/>
        <v>34768429</v>
      </c>
      <c r="H73" s="38">
        <f t="shared" si="1"/>
        <v>-165231571</v>
      </c>
      <c r="I73" s="40">
        <f t="shared" si="2"/>
        <v>17.384214499999999</v>
      </c>
    </row>
    <row r="74" spans="1:10" x14ac:dyDescent="0.25">
      <c r="A74" s="41" t="s">
        <v>72</v>
      </c>
      <c r="B74" s="42" t="s">
        <v>73</v>
      </c>
      <c r="C74" s="6">
        <v>200000000</v>
      </c>
      <c r="D74" s="6">
        <v>0</v>
      </c>
      <c r="E74" s="6">
        <v>0</v>
      </c>
      <c r="F74" s="6">
        <v>200000000</v>
      </c>
      <c r="G74" s="43">
        <v>34768429</v>
      </c>
      <c r="H74" s="6">
        <f t="shared" si="1"/>
        <v>-165231571</v>
      </c>
      <c r="I74" s="44">
        <f t="shared" si="2"/>
        <v>17.384214499999999</v>
      </c>
    </row>
    <row r="75" spans="1:10" s="25" customFormat="1" x14ac:dyDescent="0.25">
      <c r="A75" s="36" t="s">
        <v>74</v>
      </c>
      <c r="B75" s="37" t="s">
        <v>75</v>
      </c>
      <c r="C75" s="38">
        <f>C76</f>
        <v>260000000</v>
      </c>
      <c r="D75" s="38">
        <f t="shared" ref="D75:G75" si="17">D76</f>
        <v>0</v>
      </c>
      <c r="E75" s="38">
        <f t="shared" si="17"/>
        <v>0</v>
      </c>
      <c r="F75" s="38">
        <f t="shared" si="17"/>
        <v>260000000</v>
      </c>
      <c r="G75" s="39">
        <f t="shared" si="17"/>
        <v>176448054</v>
      </c>
      <c r="H75" s="38">
        <f t="shared" si="1"/>
        <v>-83551946</v>
      </c>
      <c r="I75" s="40">
        <f t="shared" si="2"/>
        <v>67.864636153846163</v>
      </c>
      <c r="J75" s="24"/>
    </row>
    <row r="76" spans="1:10" x14ac:dyDescent="0.25">
      <c r="A76" s="41" t="s">
        <v>76</v>
      </c>
      <c r="B76" s="42" t="s">
        <v>77</v>
      </c>
      <c r="C76" s="6">
        <v>260000000</v>
      </c>
      <c r="D76" s="6">
        <v>0</v>
      </c>
      <c r="E76" s="6">
        <v>0</v>
      </c>
      <c r="F76" s="6">
        <v>260000000</v>
      </c>
      <c r="G76" s="43">
        <v>176448054</v>
      </c>
      <c r="H76" s="6">
        <f t="shared" ref="H76:H97" si="18">G76-F76</f>
        <v>-83551946</v>
      </c>
      <c r="I76" s="44">
        <f t="shared" ref="I76:I97" si="19">G76/F76*100</f>
        <v>67.864636153846163</v>
      </c>
    </row>
    <row r="77" spans="1:10" s="25" customFormat="1" x14ac:dyDescent="0.25">
      <c r="A77" s="36" t="s">
        <v>78</v>
      </c>
      <c r="B77" s="37" t="s">
        <v>79</v>
      </c>
      <c r="C77" s="38">
        <f>C78</f>
        <v>1300000000</v>
      </c>
      <c r="D77" s="38">
        <f t="shared" ref="D77:G77" si="20">D78</f>
        <v>0</v>
      </c>
      <c r="E77" s="38">
        <f t="shared" si="20"/>
        <v>0</v>
      </c>
      <c r="F77" s="38">
        <f t="shared" si="20"/>
        <v>1300000000</v>
      </c>
      <c r="G77" s="39">
        <f t="shared" si="20"/>
        <v>645697658</v>
      </c>
      <c r="H77" s="38">
        <f t="shared" si="18"/>
        <v>-654302342</v>
      </c>
      <c r="I77" s="40">
        <f t="shared" si="19"/>
        <v>49.669050615384613</v>
      </c>
    </row>
    <row r="78" spans="1:10" x14ac:dyDescent="0.25">
      <c r="A78" s="41" t="s">
        <v>122</v>
      </c>
      <c r="B78" s="42" t="s">
        <v>123</v>
      </c>
      <c r="C78" s="6">
        <v>1300000000</v>
      </c>
      <c r="D78" s="6">
        <v>0</v>
      </c>
      <c r="E78" s="6">
        <v>0</v>
      </c>
      <c r="F78" s="6">
        <v>1300000000</v>
      </c>
      <c r="G78" s="43">
        <v>645697658</v>
      </c>
      <c r="H78" s="6">
        <f t="shared" si="18"/>
        <v>-654302342</v>
      </c>
      <c r="I78" s="44">
        <f t="shared" si="19"/>
        <v>49.669050615384613</v>
      </c>
    </row>
    <row r="79" spans="1:10" ht="12.75" customHeight="1" x14ac:dyDescent="0.25">
      <c r="A79" s="41"/>
      <c r="B79" s="42"/>
      <c r="C79" s="6"/>
      <c r="D79" s="6"/>
      <c r="E79" s="6"/>
      <c r="F79" s="6"/>
      <c r="G79" s="43"/>
      <c r="H79" s="6"/>
      <c r="I79" s="44"/>
    </row>
    <row r="80" spans="1:10" s="23" customFormat="1" x14ac:dyDescent="0.25">
      <c r="A80" s="31" t="s">
        <v>80</v>
      </c>
      <c r="B80" s="61" t="s">
        <v>81</v>
      </c>
      <c r="C80" s="33">
        <f>C81</f>
        <v>5260000000</v>
      </c>
      <c r="D80" s="33">
        <f t="shared" ref="D80:G80" si="21">D81</f>
        <v>0</v>
      </c>
      <c r="E80" s="33">
        <f t="shared" si="21"/>
        <v>0</v>
      </c>
      <c r="F80" s="33">
        <f t="shared" si="21"/>
        <v>5260000000</v>
      </c>
      <c r="G80" s="34">
        <f t="shared" si="21"/>
        <v>3229704475</v>
      </c>
      <c r="H80" s="33">
        <f t="shared" si="18"/>
        <v>-2030295525</v>
      </c>
      <c r="I80" s="35">
        <f t="shared" si="19"/>
        <v>61.401225760456271</v>
      </c>
    </row>
    <row r="81" spans="1:10" s="25" customFormat="1" ht="17.25" customHeight="1" x14ac:dyDescent="0.25">
      <c r="A81" s="36" t="s">
        <v>82</v>
      </c>
      <c r="B81" s="47" t="s">
        <v>83</v>
      </c>
      <c r="C81" s="38">
        <f>C82</f>
        <v>5260000000</v>
      </c>
      <c r="D81" s="38">
        <f t="shared" ref="D81:G81" si="22">D82</f>
        <v>0</v>
      </c>
      <c r="E81" s="38">
        <f t="shared" si="22"/>
        <v>0</v>
      </c>
      <c r="F81" s="38">
        <f t="shared" si="22"/>
        <v>5260000000</v>
      </c>
      <c r="G81" s="39">
        <f t="shared" si="22"/>
        <v>3229704475</v>
      </c>
      <c r="H81" s="38">
        <f t="shared" si="18"/>
        <v>-2030295525</v>
      </c>
      <c r="I81" s="40">
        <f t="shared" si="19"/>
        <v>61.401225760456271</v>
      </c>
    </row>
    <row r="82" spans="1:10" ht="18.75" customHeight="1" x14ac:dyDescent="0.25">
      <c r="A82" s="41" t="s">
        <v>124</v>
      </c>
      <c r="B82" s="48" t="s">
        <v>125</v>
      </c>
      <c r="C82" s="6">
        <v>5260000000</v>
      </c>
      <c r="D82" s="6">
        <v>0</v>
      </c>
      <c r="E82" s="6">
        <v>0</v>
      </c>
      <c r="F82" s="6">
        <v>5260000000</v>
      </c>
      <c r="G82" s="43">
        <v>3229704475</v>
      </c>
      <c r="H82" s="6">
        <f t="shared" si="18"/>
        <v>-2030295525</v>
      </c>
      <c r="I82" s="44">
        <f t="shared" si="19"/>
        <v>61.401225760456271</v>
      </c>
    </row>
    <row r="83" spans="1:10" ht="15" customHeight="1" x14ac:dyDescent="0.25">
      <c r="A83" s="41"/>
      <c r="B83" s="48"/>
      <c r="C83" s="6"/>
      <c r="D83" s="6"/>
      <c r="E83" s="6"/>
      <c r="F83" s="6"/>
      <c r="G83" s="43"/>
      <c r="H83" s="6"/>
      <c r="I83" s="44"/>
    </row>
    <row r="84" spans="1:10" s="23" customFormat="1" x14ac:dyDescent="0.25">
      <c r="A84" s="31" t="s">
        <v>84</v>
      </c>
      <c r="B84" s="61" t="s">
        <v>85</v>
      </c>
      <c r="C84" s="33">
        <f>C85</f>
        <v>120871328846</v>
      </c>
      <c r="D84" s="33">
        <f t="shared" ref="D84:G84" si="23">D85</f>
        <v>1358235986</v>
      </c>
      <c r="E84" s="33">
        <f t="shared" si="23"/>
        <v>0</v>
      </c>
      <c r="F84" s="33">
        <f t="shared" si="23"/>
        <v>122229564832</v>
      </c>
      <c r="G84" s="34">
        <f t="shared" si="23"/>
        <v>75212410348</v>
      </c>
      <c r="H84" s="33">
        <f t="shared" si="18"/>
        <v>-47017154484</v>
      </c>
      <c r="I84" s="35">
        <f t="shared" si="19"/>
        <v>61.533729954268154</v>
      </c>
    </row>
    <row r="85" spans="1:10" s="23" customFormat="1" x14ac:dyDescent="0.25">
      <c r="A85" s="31" t="s">
        <v>86</v>
      </c>
      <c r="B85" s="61" t="s">
        <v>87</v>
      </c>
      <c r="C85" s="33">
        <f>C86+C90+C92+C94+C96</f>
        <v>120871328846</v>
      </c>
      <c r="D85" s="33">
        <f t="shared" ref="D85:G85" si="24">D86+D90+D92+D94+D96</f>
        <v>1358235986</v>
      </c>
      <c r="E85" s="33">
        <f t="shared" si="24"/>
        <v>0</v>
      </c>
      <c r="F85" s="33">
        <f t="shared" si="24"/>
        <v>122229564832</v>
      </c>
      <c r="G85" s="34">
        <f t="shared" si="24"/>
        <v>75212410348</v>
      </c>
      <c r="H85" s="33">
        <f t="shared" si="18"/>
        <v>-47017154484</v>
      </c>
      <c r="I85" s="35">
        <f t="shared" si="19"/>
        <v>61.533729954268154</v>
      </c>
    </row>
    <row r="86" spans="1:10" s="25" customFormat="1" x14ac:dyDescent="0.25">
      <c r="A86" s="36" t="s">
        <v>88</v>
      </c>
      <c r="B86" s="47" t="s">
        <v>89</v>
      </c>
      <c r="C86" s="38">
        <f>C87+C88+C89</f>
        <v>118871328846</v>
      </c>
      <c r="D86" s="38">
        <f t="shared" ref="D86:G86" si="25">D87+D88+D89</f>
        <v>0</v>
      </c>
      <c r="E86" s="38">
        <f t="shared" si="25"/>
        <v>0</v>
      </c>
      <c r="F86" s="38">
        <f t="shared" si="25"/>
        <v>118871328846</v>
      </c>
      <c r="G86" s="39">
        <f t="shared" si="25"/>
        <v>73045607091</v>
      </c>
      <c r="H86" s="38">
        <f t="shared" si="18"/>
        <v>-45825721755</v>
      </c>
      <c r="I86" s="40">
        <f t="shared" si="19"/>
        <v>61.449306405611004</v>
      </c>
    </row>
    <row r="87" spans="1:10" ht="15.75" thickBot="1" x14ac:dyDescent="0.3">
      <c r="A87" s="49" t="s">
        <v>90</v>
      </c>
      <c r="B87" s="59" t="s">
        <v>91</v>
      </c>
      <c r="C87" s="51">
        <v>79373429149</v>
      </c>
      <c r="D87" s="51">
        <v>0</v>
      </c>
      <c r="E87" s="51">
        <v>0</v>
      </c>
      <c r="F87" s="51">
        <v>79373429149</v>
      </c>
      <c r="G87" s="52">
        <v>49637769516</v>
      </c>
      <c r="H87" s="51">
        <f t="shared" si="18"/>
        <v>-29735659633</v>
      </c>
      <c r="I87" s="53">
        <f t="shared" si="19"/>
        <v>62.53701024157575</v>
      </c>
    </row>
    <row r="88" spans="1:10" x14ac:dyDescent="0.25">
      <c r="A88" s="54" t="s">
        <v>92</v>
      </c>
      <c r="B88" s="60" t="s">
        <v>93</v>
      </c>
      <c r="C88" s="56">
        <v>1773769846</v>
      </c>
      <c r="D88" s="56">
        <v>0</v>
      </c>
      <c r="E88" s="56">
        <v>0</v>
      </c>
      <c r="F88" s="56">
        <v>1773769846</v>
      </c>
      <c r="G88" s="57">
        <v>749268886</v>
      </c>
      <c r="H88" s="56">
        <f t="shared" si="18"/>
        <v>-1024500960</v>
      </c>
      <c r="I88" s="58">
        <f t="shared" si="19"/>
        <v>42.241606919277849</v>
      </c>
      <c r="J88" s="5"/>
    </row>
    <row r="89" spans="1:10" ht="18.75" customHeight="1" x14ac:dyDescent="0.25">
      <c r="A89" s="41" t="s">
        <v>94</v>
      </c>
      <c r="B89" s="48" t="s">
        <v>95</v>
      </c>
      <c r="C89" s="6">
        <v>37724129851</v>
      </c>
      <c r="D89" s="6">
        <v>0</v>
      </c>
      <c r="E89" s="6">
        <v>0</v>
      </c>
      <c r="F89" s="6">
        <v>37724129851</v>
      </c>
      <c r="G89" s="43">
        <v>22658568689</v>
      </c>
      <c r="H89" s="6">
        <f t="shared" si="18"/>
        <v>-15065561162</v>
      </c>
      <c r="I89" s="44">
        <f t="shared" si="19"/>
        <v>60.06386039517718</v>
      </c>
      <c r="J89" s="5"/>
    </row>
    <row r="90" spans="1:10" s="25" customFormat="1" ht="26.25" customHeight="1" x14ac:dyDescent="0.25">
      <c r="A90" s="36" t="s">
        <v>185</v>
      </c>
      <c r="B90" s="47" t="s">
        <v>186</v>
      </c>
      <c r="C90" s="38">
        <f>C91</f>
        <v>0</v>
      </c>
      <c r="D90" s="38">
        <f t="shared" ref="D90:G90" si="26">D91</f>
        <v>387483931</v>
      </c>
      <c r="E90" s="38">
        <f t="shared" si="26"/>
        <v>0</v>
      </c>
      <c r="F90" s="38">
        <f t="shared" si="26"/>
        <v>387483931</v>
      </c>
      <c r="G90" s="62">
        <f t="shared" si="26"/>
        <v>0</v>
      </c>
      <c r="H90" s="38">
        <f t="shared" si="18"/>
        <v>-387483931</v>
      </c>
      <c r="I90" s="76">
        <f t="shared" si="19"/>
        <v>0</v>
      </c>
      <c r="J90" s="83"/>
    </row>
    <row r="91" spans="1:10" x14ac:dyDescent="0.25">
      <c r="A91" s="41" t="s">
        <v>187</v>
      </c>
      <c r="B91" s="48" t="s">
        <v>188</v>
      </c>
      <c r="C91" s="6">
        <v>0</v>
      </c>
      <c r="D91" s="6">
        <v>387483931</v>
      </c>
      <c r="E91" s="6">
        <v>0</v>
      </c>
      <c r="F91" s="6">
        <v>387483931</v>
      </c>
      <c r="G91" s="45">
        <v>0</v>
      </c>
      <c r="H91" s="6">
        <f t="shared" si="18"/>
        <v>-387483931</v>
      </c>
      <c r="I91" s="46">
        <f t="shared" si="19"/>
        <v>0</v>
      </c>
      <c r="J91" s="5"/>
    </row>
    <row r="92" spans="1:10" s="25" customFormat="1" ht="26.25" customHeight="1" x14ac:dyDescent="0.25">
      <c r="A92" s="36" t="s">
        <v>128</v>
      </c>
      <c r="B92" s="47" t="s">
        <v>129</v>
      </c>
      <c r="C92" s="38">
        <f>C93</f>
        <v>0</v>
      </c>
      <c r="D92" s="38">
        <v>357206397</v>
      </c>
      <c r="E92" s="38">
        <v>0</v>
      </c>
      <c r="F92" s="38">
        <v>357206397</v>
      </c>
      <c r="G92" s="39">
        <v>357206397</v>
      </c>
      <c r="H92" s="38">
        <f t="shared" si="18"/>
        <v>0</v>
      </c>
      <c r="I92" s="40">
        <f t="shared" si="19"/>
        <v>100</v>
      </c>
      <c r="J92" s="83"/>
    </row>
    <row r="93" spans="1:10" ht="23.25" customHeight="1" x14ac:dyDescent="0.25">
      <c r="A93" s="41" t="s">
        <v>130</v>
      </c>
      <c r="B93" s="48" t="s">
        <v>131</v>
      </c>
      <c r="C93" s="6">
        <v>0</v>
      </c>
      <c r="D93" s="6">
        <v>357206397</v>
      </c>
      <c r="E93" s="6">
        <v>0</v>
      </c>
      <c r="F93" s="6">
        <v>357206397</v>
      </c>
      <c r="G93" s="43">
        <v>357206397</v>
      </c>
      <c r="H93" s="6">
        <f t="shared" si="18"/>
        <v>0</v>
      </c>
      <c r="I93" s="44">
        <f t="shared" si="19"/>
        <v>100</v>
      </c>
      <c r="J93" s="5"/>
    </row>
    <row r="94" spans="1:10" s="25" customFormat="1" ht="16.5" customHeight="1" x14ac:dyDescent="0.25">
      <c r="A94" s="36" t="s">
        <v>96</v>
      </c>
      <c r="B94" s="47" t="s">
        <v>97</v>
      </c>
      <c r="C94" s="38">
        <f>C95</f>
        <v>2000000000</v>
      </c>
      <c r="D94" s="38">
        <f t="shared" ref="D94:G94" si="27">D95</f>
        <v>0</v>
      </c>
      <c r="E94" s="38">
        <f t="shared" si="27"/>
        <v>0</v>
      </c>
      <c r="F94" s="38">
        <f t="shared" si="27"/>
        <v>2000000000</v>
      </c>
      <c r="G94" s="39">
        <f t="shared" si="27"/>
        <v>1809596860</v>
      </c>
      <c r="H94" s="38">
        <f t="shared" si="18"/>
        <v>-190403140</v>
      </c>
      <c r="I94" s="40">
        <f t="shared" si="19"/>
        <v>90.479843000000002</v>
      </c>
      <c r="J94" s="83"/>
    </row>
    <row r="95" spans="1:10" x14ac:dyDescent="0.25">
      <c r="A95" s="41" t="s">
        <v>98</v>
      </c>
      <c r="B95" s="48" t="s">
        <v>99</v>
      </c>
      <c r="C95" s="6">
        <v>2000000000</v>
      </c>
      <c r="D95" s="6">
        <v>0</v>
      </c>
      <c r="E95" s="6">
        <v>0</v>
      </c>
      <c r="F95" s="6">
        <v>2000000000</v>
      </c>
      <c r="G95" s="43">
        <v>1809596860</v>
      </c>
      <c r="H95" s="6">
        <f t="shared" si="18"/>
        <v>-190403140</v>
      </c>
      <c r="I95" s="44">
        <f t="shared" si="19"/>
        <v>90.479843000000002</v>
      </c>
      <c r="J95" s="5"/>
    </row>
    <row r="96" spans="1:10" s="25" customFormat="1" ht="16.5" customHeight="1" x14ac:dyDescent="0.25">
      <c r="A96" s="36" t="s">
        <v>132</v>
      </c>
      <c r="B96" s="47" t="s">
        <v>133</v>
      </c>
      <c r="C96" s="38">
        <f>C97</f>
        <v>0</v>
      </c>
      <c r="D96" s="38">
        <f t="shared" ref="D96:G96" si="28">D97</f>
        <v>613545658</v>
      </c>
      <c r="E96" s="38">
        <f t="shared" si="28"/>
        <v>0</v>
      </c>
      <c r="F96" s="38">
        <f t="shared" si="28"/>
        <v>613545658</v>
      </c>
      <c r="G96" s="62">
        <f t="shared" si="28"/>
        <v>0</v>
      </c>
      <c r="H96" s="38">
        <f t="shared" si="18"/>
        <v>-613545658</v>
      </c>
      <c r="I96" s="76">
        <f t="shared" si="19"/>
        <v>0</v>
      </c>
      <c r="J96" s="83"/>
    </row>
    <row r="97" spans="1:12" x14ac:dyDescent="0.25">
      <c r="A97" s="41" t="s">
        <v>134</v>
      </c>
      <c r="B97" s="48" t="s">
        <v>135</v>
      </c>
      <c r="C97" s="6">
        <v>0</v>
      </c>
      <c r="D97" s="6">
        <v>613545658</v>
      </c>
      <c r="E97" s="6">
        <v>0</v>
      </c>
      <c r="F97" s="6">
        <v>613545658</v>
      </c>
      <c r="G97" s="45">
        <v>0</v>
      </c>
      <c r="H97" s="6">
        <f t="shared" si="18"/>
        <v>-613545658</v>
      </c>
      <c r="I97" s="46">
        <f t="shared" si="19"/>
        <v>0</v>
      </c>
      <c r="J97" s="5"/>
    </row>
    <row r="98" spans="1:12" x14ac:dyDescent="0.25">
      <c r="A98" s="77"/>
      <c r="B98" s="64"/>
      <c r="C98" s="64"/>
      <c r="D98" s="64"/>
      <c r="E98" s="64"/>
      <c r="F98" s="64"/>
      <c r="G98" s="64"/>
      <c r="H98" s="65"/>
      <c r="I98" s="78"/>
      <c r="J98" s="63"/>
      <c r="K98" s="22"/>
      <c r="L98" s="22"/>
    </row>
    <row r="99" spans="1:12" x14ac:dyDescent="0.25">
      <c r="A99" s="77"/>
      <c r="B99" s="63"/>
      <c r="C99" s="63"/>
      <c r="D99" s="5"/>
      <c r="E99" s="5"/>
      <c r="F99" s="5"/>
      <c r="G99" s="5"/>
      <c r="H99" s="5"/>
      <c r="I99" s="7"/>
      <c r="J99" s="5"/>
    </row>
    <row r="100" spans="1:12" x14ac:dyDescent="0.25">
      <c r="A100" s="79"/>
      <c r="B100" s="5"/>
      <c r="C100" s="5"/>
      <c r="D100" s="5"/>
      <c r="E100" s="5"/>
      <c r="F100" s="5"/>
      <c r="G100" s="5"/>
      <c r="H100" s="5"/>
      <c r="I100" s="7"/>
      <c r="J100" s="5"/>
    </row>
    <row r="101" spans="1:12" x14ac:dyDescent="0.25">
      <c r="A101" s="79"/>
      <c r="B101" s="5"/>
      <c r="C101" s="5"/>
      <c r="D101" s="5"/>
      <c r="E101" s="5"/>
      <c r="F101" s="5"/>
      <c r="G101" s="5"/>
      <c r="H101" s="5"/>
      <c r="I101" s="7"/>
      <c r="J101" s="5"/>
    </row>
    <row r="102" spans="1:12" x14ac:dyDescent="0.25">
      <c r="A102" s="79"/>
      <c r="B102" s="5"/>
      <c r="C102" s="100" t="s">
        <v>178</v>
      </c>
      <c r="D102" s="100"/>
      <c r="E102" s="100"/>
      <c r="F102" s="100"/>
      <c r="G102" s="5"/>
      <c r="H102" s="5"/>
      <c r="I102" s="7"/>
      <c r="J102" s="5"/>
    </row>
    <row r="103" spans="1:12" x14ac:dyDescent="0.25">
      <c r="A103" s="79"/>
      <c r="B103" s="5"/>
      <c r="C103" s="89" t="s">
        <v>175</v>
      </c>
      <c r="D103" s="89"/>
      <c r="E103" s="89"/>
      <c r="F103" s="89"/>
      <c r="G103" s="5"/>
      <c r="H103" s="5"/>
      <c r="I103" s="7"/>
      <c r="J103" s="5"/>
    </row>
    <row r="104" spans="1:12" x14ac:dyDescent="0.25">
      <c r="A104" s="79"/>
      <c r="B104" s="5"/>
      <c r="C104" s="5"/>
      <c r="D104" s="5"/>
      <c r="E104" s="5"/>
      <c r="F104" s="5"/>
      <c r="G104" s="5"/>
      <c r="H104" s="5"/>
      <c r="I104" s="7"/>
      <c r="J104" s="5"/>
    </row>
    <row r="105" spans="1:12" x14ac:dyDescent="0.25">
      <c r="A105" s="79"/>
      <c r="B105" s="5"/>
      <c r="C105" s="5"/>
      <c r="D105" s="5"/>
      <c r="E105" s="5"/>
      <c r="F105" s="5"/>
      <c r="G105" s="5"/>
      <c r="H105" s="5"/>
      <c r="I105" s="7"/>
      <c r="J105" s="5"/>
    </row>
    <row r="106" spans="1:12" x14ac:dyDescent="0.25">
      <c r="A106" s="79"/>
      <c r="B106" s="5"/>
      <c r="C106" s="5"/>
      <c r="D106" s="5"/>
      <c r="E106" s="5"/>
      <c r="F106" s="5"/>
      <c r="G106" s="5"/>
      <c r="H106" s="5"/>
      <c r="I106" s="7"/>
      <c r="J106" s="5"/>
    </row>
    <row r="107" spans="1:12" x14ac:dyDescent="0.25">
      <c r="A107" s="79"/>
      <c r="B107" s="5"/>
      <c r="C107" s="5"/>
      <c r="D107" s="5"/>
      <c r="E107" s="5"/>
      <c r="F107" s="5"/>
      <c r="G107" s="5"/>
      <c r="H107" s="5"/>
      <c r="I107" s="7"/>
      <c r="J107" s="5"/>
    </row>
    <row r="108" spans="1:12" x14ac:dyDescent="0.25">
      <c r="A108" s="9" t="s">
        <v>115</v>
      </c>
      <c r="B108" s="5"/>
      <c r="C108" s="5"/>
      <c r="D108" s="5"/>
      <c r="E108" s="5"/>
      <c r="F108" s="5"/>
      <c r="G108" s="5"/>
      <c r="H108" s="5"/>
      <c r="I108" s="7"/>
      <c r="J108" s="5"/>
    </row>
    <row r="109" spans="1:12" x14ac:dyDescent="0.25">
      <c r="A109" s="10" t="s">
        <v>173</v>
      </c>
      <c r="B109" s="5"/>
      <c r="C109" s="5"/>
      <c r="D109" s="5"/>
      <c r="E109" s="5"/>
      <c r="F109" s="5"/>
      <c r="G109" s="5"/>
      <c r="H109" s="5"/>
      <c r="I109" s="7"/>
      <c r="J109" s="5"/>
    </row>
    <row r="110" spans="1:12" x14ac:dyDescent="0.25">
      <c r="A110" s="79"/>
      <c r="B110" s="5"/>
      <c r="C110" s="5"/>
      <c r="D110" s="5"/>
      <c r="E110" s="5"/>
      <c r="F110" s="5"/>
      <c r="G110" s="5"/>
      <c r="H110" s="5"/>
      <c r="I110" s="7"/>
      <c r="J110" s="5"/>
    </row>
    <row r="111" spans="1:12" x14ac:dyDescent="0.25">
      <c r="A111" s="79"/>
      <c r="B111" s="5"/>
      <c r="C111" s="5"/>
      <c r="D111" s="5"/>
      <c r="E111" s="5"/>
      <c r="F111" s="5"/>
      <c r="G111" s="5"/>
      <c r="H111" s="5"/>
      <c r="I111" s="7"/>
      <c r="J111" s="5"/>
    </row>
    <row r="112" spans="1:12" x14ac:dyDescent="0.25">
      <c r="A112" s="79"/>
      <c r="B112" s="5"/>
      <c r="C112" s="5"/>
      <c r="D112" s="5"/>
      <c r="E112" s="5"/>
      <c r="F112" s="5"/>
      <c r="G112" s="5"/>
      <c r="H112" s="5"/>
      <c r="I112" s="7"/>
      <c r="J112" s="5"/>
    </row>
    <row r="113" spans="1:10" x14ac:dyDescent="0.25">
      <c r="A113" s="79"/>
      <c r="B113" s="5"/>
      <c r="C113" s="5"/>
      <c r="D113" s="5"/>
      <c r="E113" s="5"/>
      <c r="F113" s="5"/>
      <c r="G113" s="5"/>
      <c r="H113" s="5"/>
      <c r="I113" s="7"/>
      <c r="J113" s="5"/>
    </row>
    <row r="114" spans="1:10" x14ac:dyDescent="0.25">
      <c r="A114" s="79"/>
      <c r="B114" s="5"/>
      <c r="C114" s="5"/>
      <c r="D114" s="5"/>
      <c r="E114" s="5"/>
      <c r="F114" s="5"/>
      <c r="G114" s="5"/>
      <c r="H114" s="5"/>
      <c r="I114" s="7"/>
      <c r="J114" s="5"/>
    </row>
    <row r="115" spans="1:10" ht="15.75" thickBot="1" x14ac:dyDescent="0.3">
      <c r="A115" s="80"/>
      <c r="B115" s="81"/>
      <c r="C115" s="81"/>
      <c r="D115" s="81"/>
      <c r="E115" s="81"/>
      <c r="F115" s="81"/>
      <c r="G115" s="81"/>
      <c r="H115" s="81"/>
      <c r="I115" s="82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</sheetData>
  <mergeCells count="17">
    <mergeCell ref="H7:H8"/>
    <mergeCell ref="I7:I8"/>
    <mergeCell ref="D9:E9"/>
    <mergeCell ref="C102:F102"/>
    <mergeCell ref="C103:F103"/>
    <mergeCell ref="G7:G8"/>
    <mergeCell ref="A7:A8"/>
    <mergeCell ref="B7:B8"/>
    <mergeCell ref="C7:C8"/>
    <mergeCell ref="D7:E7"/>
    <mergeCell ref="F7:F8"/>
    <mergeCell ref="B1:G1"/>
    <mergeCell ref="H1:H6"/>
    <mergeCell ref="B2:G2"/>
    <mergeCell ref="B3:G3"/>
    <mergeCell ref="B4:G4"/>
    <mergeCell ref="B5:G5"/>
  </mergeCells>
  <pageMargins left="0.70866141732283472" right="0.51181102362204722" top="0.74803149606299213" bottom="0.74803149606299213" header="0.31496062992125984" footer="0.31496062992125984"/>
  <pageSetup orientation="landscape" verticalDpi="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Bienvenida Angulo</cp:lastModifiedBy>
  <cp:lastPrinted>2017-08-17T14:20:28Z</cp:lastPrinted>
  <dcterms:created xsi:type="dcterms:W3CDTF">2016-05-18T18:11:14Z</dcterms:created>
  <dcterms:modified xsi:type="dcterms:W3CDTF">2017-08-17T14:20:46Z</dcterms:modified>
</cp:coreProperties>
</file>