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930" windowWidth="19815" windowHeight="6300"/>
  </bookViews>
  <sheets>
    <sheet name="FEBRERO" sheetId="6" r:id="rId1"/>
  </sheets>
  <definedNames>
    <definedName name="_xlnm.Print_Titles" localSheetId="0">FEBRERO!$7:$9</definedName>
  </definedNames>
  <calcPr calcId="144525"/>
</workbook>
</file>

<file path=xl/calcChain.xml><?xml version="1.0" encoding="utf-8"?>
<calcChain xmlns="http://schemas.openxmlformats.org/spreadsheetml/2006/main">
  <c r="G18" i="6" l="1"/>
  <c r="F18" i="6"/>
  <c r="E18" i="6"/>
  <c r="C18" i="6"/>
  <c r="E27" i="6"/>
  <c r="C27" i="6"/>
  <c r="C25" i="6"/>
  <c r="E25" i="6"/>
  <c r="G25" i="6"/>
  <c r="F25" i="6"/>
  <c r="D25" i="6"/>
  <c r="E17" i="6"/>
  <c r="C17" i="6"/>
  <c r="K19" i="6" l="1"/>
  <c r="J19" i="6"/>
  <c r="I19" i="6"/>
  <c r="H19" i="6"/>
  <c r="G21" i="6" l="1"/>
  <c r="F21" i="6"/>
  <c r="E21" i="6"/>
  <c r="D21" i="6"/>
  <c r="G19" i="6"/>
  <c r="F19" i="6"/>
  <c r="E19" i="6"/>
  <c r="D19" i="6"/>
  <c r="D18" i="6"/>
  <c r="G17" i="6"/>
  <c r="F17" i="6"/>
  <c r="D17" i="6"/>
  <c r="C21" i="6" l="1"/>
  <c r="C19" i="6"/>
  <c r="I25" i="6" l="1"/>
  <c r="J25" i="6"/>
  <c r="K25" i="6"/>
  <c r="H31" i="6"/>
  <c r="I31" i="6"/>
  <c r="J31" i="6"/>
  <c r="K31" i="6"/>
  <c r="H32" i="6"/>
  <c r="I32" i="6"/>
  <c r="J32" i="6"/>
  <c r="K32" i="6"/>
  <c r="H33" i="6"/>
  <c r="I33" i="6"/>
  <c r="J33" i="6"/>
  <c r="K33" i="6"/>
  <c r="H34" i="6"/>
  <c r="H35" i="6"/>
  <c r="H36" i="6"/>
  <c r="I36" i="6"/>
  <c r="J36" i="6"/>
  <c r="K36" i="6"/>
  <c r="H37" i="6"/>
  <c r="I37" i="6"/>
  <c r="J37" i="6"/>
  <c r="K37" i="6"/>
  <c r="H38" i="6"/>
  <c r="I38" i="6"/>
  <c r="J38" i="6"/>
  <c r="K38" i="6"/>
  <c r="H39" i="6"/>
  <c r="I39" i="6"/>
  <c r="J39" i="6"/>
  <c r="K39" i="6"/>
  <c r="H40" i="6"/>
  <c r="I40" i="6"/>
  <c r="J40" i="6"/>
  <c r="K40" i="6"/>
  <c r="H41" i="6"/>
  <c r="I41" i="6"/>
  <c r="J41" i="6"/>
  <c r="K41" i="6"/>
  <c r="H42" i="6"/>
  <c r="I42" i="6"/>
  <c r="J42" i="6"/>
  <c r="K42" i="6"/>
  <c r="H44" i="6"/>
  <c r="I44" i="6"/>
  <c r="J44" i="6"/>
  <c r="K44" i="6"/>
  <c r="H45" i="6"/>
  <c r="I45" i="6"/>
  <c r="J45" i="6"/>
  <c r="K45" i="6"/>
  <c r="H46" i="6"/>
  <c r="I46" i="6"/>
  <c r="J46" i="6"/>
  <c r="K46" i="6"/>
  <c r="H47" i="6"/>
  <c r="I47" i="6"/>
  <c r="J47" i="6"/>
  <c r="K47" i="6"/>
  <c r="H48" i="6"/>
  <c r="I48" i="6"/>
  <c r="J48" i="6"/>
  <c r="K48" i="6"/>
  <c r="H50" i="6"/>
  <c r="I50" i="6"/>
  <c r="J50" i="6"/>
  <c r="K50" i="6"/>
  <c r="H51" i="6"/>
  <c r="I51" i="6"/>
  <c r="J51" i="6"/>
  <c r="K51" i="6"/>
  <c r="H52" i="6"/>
  <c r="I52" i="6"/>
  <c r="J52" i="6"/>
  <c r="K52" i="6"/>
  <c r="H53" i="6"/>
  <c r="I53" i="6"/>
  <c r="J53" i="6"/>
  <c r="K53" i="6"/>
  <c r="H54" i="6"/>
  <c r="I54" i="6"/>
  <c r="J54" i="6"/>
  <c r="K54" i="6"/>
  <c r="H55" i="6"/>
  <c r="I55" i="6"/>
  <c r="H56" i="6"/>
  <c r="I56" i="6"/>
  <c r="H59" i="6"/>
  <c r="I59" i="6"/>
  <c r="H60" i="6"/>
  <c r="I60" i="6"/>
  <c r="H61" i="6"/>
  <c r="I61" i="6"/>
  <c r="J61" i="6"/>
  <c r="K61" i="6"/>
  <c r="H62" i="6"/>
  <c r="H63" i="6"/>
  <c r="I63" i="6"/>
  <c r="J63" i="6"/>
  <c r="K63" i="6"/>
  <c r="H64" i="6"/>
  <c r="I64" i="6"/>
  <c r="J64" i="6"/>
  <c r="K64" i="6"/>
  <c r="H66" i="6"/>
  <c r="I66" i="6"/>
  <c r="J66" i="6"/>
  <c r="K66" i="6"/>
  <c r="H68" i="6"/>
  <c r="H73" i="6"/>
  <c r="H74" i="6"/>
  <c r="I74" i="6"/>
  <c r="H75" i="6"/>
  <c r="I75" i="6"/>
  <c r="J75" i="6"/>
  <c r="H77" i="6"/>
  <c r="I77" i="6"/>
  <c r="H78" i="6"/>
  <c r="I78" i="6"/>
  <c r="H82" i="6"/>
  <c r="I82" i="6"/>
  <c r="J82" i="6"/>
  <c r="K82" i="6"/>
  <c r="H87" i="6"/>
  <c r="I87" i="6"/>
  <c r="J87" i="6"/>
  <c r="K87" i="6"/>
  <c r="H88" i="6"/>
  <c r="I88" i="6"/>
  <c r="J88" i="6"/>
  <c r="K88" i="6"/>
  <c r="H89" i="6"/>
  <c r="H90" i="6"/>
  <c r="H91" i="6"/>
  <c r="H92" i="6"/>
  <c r="I92" i="6"/>
  <c r="J92" i="6"/>
  <c r="K92" i="6"/>
  <c r="H93" i="6"/>
  <c r="I93" i="6"/>
  <c r="J93" i="6"/>
  <c r="K93" i="6"/>
  <c r="H94" i="6"/>
  <c r="H95" i="6"/>
  <c r="I95" i="6"/>
  <c r="J95" i="6"/>
  <c r="K95" i="6"/>
  <c r="H96" i="6"/>
  <c r="I96" i="6"/>
  <c r="J96" i="6"/>
  <c r="K96" i="6"/>
  <c r="H97" i="6"/>
  <c r="I97" i="6"/>
  <c r="J97" i="6"/>
  <c r="K97" i="6"/>
  <c r="H98" i="6"/>
  <c r="I98" i="6"/>
  <c r="J98" i="6"/>
  <c r="K98" i="6"/>
  <c r="H99" i="6"/>
  <c r="H100" i="6"/>
  <c r="I100" i="6"/>
  <c r="J100" i="6"/>
  <c r="K100" i="6"/>
  <c r="H102" i="6"/>
  <c r="H103" i="6"/>
  <c r="H104" i="6"/>
  <c r="H107" i="6"/>
  <c r="I107" i="6"/>
  <c r="J107" i="6"/>
  <c r="K107" i="6"/>
  <c r="H109" i="6"/>
  <c r="I109" i="6"/>
  <c r="J109" i="6"/>
  <c r="H110" i="6"/>
  <c r="I110" i="6"/>
  <c r="J110" i="6"/>
  <c r="H111" i="6"/>
  <c r="I111" i="6"/>
  <c r="J111" i="6"/>
  <c r="H112" i="6"/>
  <c r="I112" i="6"/>
  <c r="H113" i="6"/>
  <c r="I113" i="6"/>
  <c r="H114" i="6"/>
  <c r="H115" i="6"/>
  <c r="H116" i="6"/>
  <c r="I116" i="6"/>
  <c r="J116" i="6"/>
  <c r="K116" i="6"/>
  <c r="H117" i="6"/>
  <c r="I117" i="6"/>
  <c r="J117" i="6"/>
  <c r="H118" i="6"/>
  <c r="I118" i="6"/>
  <c r="H119" i="6"/>
  <c r="I119" i="6"/>
  <c r="J119" i="6"/>
  <c r="K119" i="6"/>
  <c r="H121" i="6"/>
  <c r="I121" i="6"/>
  <c r="J121" i="6"/>
  <c r="K121" i="6"/>
  <c r="H122" i="6"/>
  <c r="I122" i="6"/>
  <c r="J122" i="6"/>
  <c r="H123" i="6"/>
  <c r="H125" i="6"/>
  <c r="H126" i="6"/>
  <c r="I126" i="6"/>
  <c r="J126" i="6"/>
  <c r="K126" i="6"/>
  <c r="H127" i="6"/>
  <c r="H128" i="6"/>
  <c r="I128" i="6"/>
  <c r="J128" i="6"/>
  <c r="K128" i="6"/>
  <c r="H129" i="6"/>
  <c r="I129" i="6"/>
  <c r="J129" i="6"/>
  <c r="K129" i="6"/>
  <c r="H130" i="6"/>
  <c r="H131" i="6"/>
  <c r="H132" i="6"/>
  <c r="H134" i="6"/>
  <c r="H135" i="6"/>
  <c r="H136" i="6"/>
  <c r="I136" i="6"/>
  <c r="J136" i="6"/>
  <c r="I138" i="6"/>
  <c r="J138" i="6"/>
  <c r="K138" i="6"/>
  <c r="I140" i="6"/>
  <c r="J140" i="6"/>
  <c r="K140" i="6"/>
  <c r="H141" i="6"/>
  <c r="I141" i="6"/>
  <c r="J141" i="6"/>
  <c r="K141" i="6"/>
  <c r="H143" i="6"/>
  <c r="H146" i="6"/>
  <c r="H147" i="6"/>
  <c r="H150" i="6"/>
  <c r="I153" i="6"/>
  <c r="J153" i="6"/>
  <c r="K153" i="6"/>
  <c r="H154" i="6"/>
  <c r="I154" i="6"/>
  <c r="J154" i="6"/>
  <c r="H155" i="6"/>
  <c r="I155" i="6"/>
  <c r="J155" i="6"/>
  <c r="H158" i="6"/>
  <c r="I158" i="6"/>
  <c r="J158" i="6"/>
  <c r="K158" i="6"/>
  <c r="H159" i="6"/>
  <c r="I159" i="6"/>
  <c r="J159" i="6"/>
  <c r="K159" i="6"/>
  <c r="H160" i="6"/>
  <c r="I160" i="6"/>
  <c r="J160" i="6"/>
  <c r="K160" i="6"/>
  <c r="H161" i="6"/>
  <c r="I161" i="6"/>
  <c r="J161" i="6"/>
  <c r="K161" i="6"/>
  <c r="H162" i="6"/>
  <c r="I162" i="6"/>
  <c r="H163" i="6"/>
  <c r="I163" i="6"/>
  <c r="J163" i="6"/>
  <c r="K163" i="6"/>
  <c r="H164" i="6"/>
  <c r="I164" i="6"/>
  <c r="J164" i="6"/>
  <c r="K164" i="6"/>
  <c r="I166" i="6"/>
  <c r="J166" i="6"/>
  <c r="K166" i="6"/>
  <c r="H167" i="6"/>
  <c r="I167" i="6"/>
  <c r="J167" i="6"/>
  <c r="K167" i="6"/>
  <c r="H170" i="6"/>
  <c r="I170" i="6"/>
  <c r="J170" i="6"/>
  <c r="K170" i="6"/>
  <c r="H172" i="6"/>
  <c r="I172" i="6"/>
  <c r="J172" i="6"/>
  <c r="K172" i="6"/>
  <c r="H173" i="6"/>
  <c r="H175" i="6"/>
  <c r="I175" i="6"/>
  <c r="J175" i="6"/>
  <c r="K175" i="6"/>
  <c r="H176" i="6"/>
  <c r="I176" i="6"/>
  <c r="J176" i="6"/>
  <c r="K176" i="6"/>
  <c r="H179" i="6"/>
  <c r="I179" i="6"/>
  <c r="J179" i="6"/>
  <c r="K179" i="6"/>
  <c r="H182" i="6"/>
  <c r="H187" i="6"/>
  <c r="I187" i="6"/>
  <c r="J187" i="6"/>
  <c r="K187" i="6"/>
  <c r="I188" i="6"/>
  <c r="J188" i="6"/>
  <c r="K188" i="6"/>
  <c r="I189" i="6"/>
  <c r="J189" i="6"/>
  <c r="K189" i="6"/>
  <c r="H190" i="6"/>
  <c r="I190" i="6"/>
  <c r="J190" i="6"/>
  <c r="K190" i="6"/>
  <c r="H191" i="6"/>
  <c r="I191" i="6"/>
  <c r="J191" i="6"/>
  <c r="K191" i="6"/>
  <c r="I192" i="6"/>
  <c r="J192" i="6"/>
  <c r="K192" i="6"/>
  <c r="H193" i="6"/>
  <c r="I193" i="6"/>
  <c r="J193" i="6"/>
  <c r="K193" i="6"/>
  <c r="H194" i="6"/>
  <c r="I194" i="6"/>
  <c r="H195" i="6"/>
  <c r="I195" i="6"/>
  <c r="J195" i="6"/>
  <c r="K195" i="6"/>
  <c r="H198" i="6"/>
  <c r="H199" i="6"/>
  <c r="I199" i="6"/>
  <c r="J199" i="6"/>
  <c r="H200" i="6"/>
  <c r="I200" i="6"/>
  <c r="H201" i="6"/>
  <c r="I201" i="6"/>
  <c r="H202" i="6"/>
  <c r="I202" i="6"/>
  <c r="H203" i="6"/>
  <c r="H204" i="6"/>
  <c r="H205" i="6"/>
  <c r="I205" i="6"/>
  <c r="H206" i="6"/>
  <c r="H208" i="6"/>
  <c r="H209" i="6"/>
  <c r="H210" i="6"/>
  <c r="C186" i="6"/>
  <c r="E197" i="6" l="1"/>
  <c r="D197" i="6"/>
  <c r="C207" i="6"/>
  <c r="H207" i="6" s="1"/>
  <c r="C197" i="6"/>
  <c r="C192" i="6"/>
  <c r="H192" i="6" s="1"/>
  <c r="C189" i="6"/>
  <c r="G186" i="6"/>
  <c r="F186" i="6"/>
  <c r="E186" i="6"/>
  <c r="I186" i="6" s="1"/>
  <c r="D186" i="6"/>
  <c r="H186" i="6" s="1"/>
  <c r="C169" i="6"/>
  <c r="C171" i="6"/>
  <c r="C157" i="6"/>
  <c r="C156" i="6" s="1"/>
  <c r="C181" i="6"/>
  <c r="G178" i="6"/>
  <c r="F178" i="6"/>
  <c r="E178" i="6"/>
  <c r="D178" i="6"/>
  <c r="C178" i="6"/>
  <c r="C177" i="6" s="1"/>
  <c r="G174" i="6"/>
  <c r="F174" i="6"/>
  <c r="E174" i="6"/>
  <c r="I174" i="6" s="1"/>
  <c r="D174" i="6"/>
  <c r="C174" i="6"/>
  <c r="F171" i="6"/>
  <c r="E171" i="6"/>
  <c r="D171" i="6"/>
  <c r="F169" i="6"/>
  <c r="E169" i="6"/>
  <c r="D169" i="6"/>
  <c r="H169" i="6" s="1"/>
  <c r="G165" i="6"/>
  <c r="F165" i="6"/>
  <c r="E165" i="6"/>
  <c r="D165" i="6"/>
  <c r="C166" i="6"/>
  <c r="E157" i="6"/>
  <c r="D157" i="6"/>
  <c r="G157" i="6"/>
  <c r="F157" i="6"/>
  <c r="C149" i="6"/>
  <c r="C145" i="6"/>
  <c r="G139" i="6"/>
  <c r="F139" i="6"/>
  <c r="E139" i="6"/>
  <c r="D139" i="6"/>
  <c r="C142" i="6"/>
  <c r="H142" i="6" s="1"/>
  <c r="C140" i="6"/>
  <c r="E133" i="6"/>
  <c r="D133" i="6"/>
  <c r="G124" i="6"/>
  <c r="F124" i="6"/>
  <c r="E124" i="6"/>
  <c r="D124" i="6"/>
  <c r="H124" i="6" s="1"/>
  <c r="G120" i="6"/>
  <c r="F120" i="6"/>
  <c r="E120" i="6"/>
  <c r="D120" i="6"/>
  <c r="H120" i="6" s="1"/>
  <c r="G108" i="6"/>
  <c r="F108" i="6"/>
  <c r="E108" i="6"/>
  <c r="D108" i="6"/>
  <c r="G106" i="6"/>
  <c r="K106" i="6" s="1"/>
  <c r="F106" i="6"/>
  <c r="E106" i="6"/>
  <c r="D106" i="6"/>
  <c r="G86" i="6"/>
  <c r="F86" i="6"/>
  <c r="E86" i="6"/>
  <c r="D86" i="6"/>
  <c r="G28" i="6"/>
  <c r="F81" i="6"/>
  <c r="E81" i="6"/>
  <c r="D81" i="6"/>
  <c r="C81" i="6"/>
  <c r="C80" i="6" s="1"/>
  <c r="C28" i="6" s="1"/>
  <c r="D76" i="6"/>
  <c r="G27" i="6"/>
  <c r="F27" i="6"/>
  <c r="E72" i="6"/>
  <c r="D72" i="6"/>
  <c r="D65" i="6"/>
  <c r="C106" i="6"/>
  <c r="C133" i="6"/>
  <c r="C124" i="6"/>
  <c r="C120" i="6"/>
  <c r="C108" i="6"/>
  <c r="C101" i="6"/>
  <c r="H101" i="6" s="1"/>
  <c r="C86" i="6"/>
  <c r="C76" i="6"/>
  <c r="C72" i="6"/>
  <c r="C71" i="6" s="1"/>
  <c r="G65" i="6"/>
  <c r="K65" i="6" s="1"/>
  <c r="F65" i="6"/>
  <c r="E65" i="6"/>
  <c r="I65" i="6" s="1"/>
  <c r="G58" i="6"/>
  <c r="F58" i="6"/>
  <c r="E58" i="6"/>
  <c r="D58" i="6"/>
  <c r="H58" i="6" s="1"/>
  <c r="C67" i="6"/>
  <c r="H67" i="6" s="1"/>
  <c r="C65" i="6"/>
  <c r="C58" i="6"/>
  <c r="G49" i="6"/>
  <c r="F49" i="6"/>
  <c r="E49" i="6"/>
  <c r="I49" i="6" s="1"/>
  <c r="D49" i="6"/>
  <c r="C49" i="6"/>
  <c r="G43" i="6"/>
  <c r="F43" i="6"/>
  <c r="J43" i="6" s="1"/>
  <c r="E43" i="6"/>
  <c r="D43" i="6"/>
  <c r="C43" i="6"/>
  <c r="C30" i="6"/>
  <c r="G30" i="6"/>
  <c r="F30" i="6"/>
  <c r="E30" i="6"/>
  <c r="D30" i="6"/>
  <c r="H30" i="6" l="1"/>
  <c r="K43" i="6"/>
  <c r="D80" i="6"/>
  <c r="H81" i="6"/>
  <c r="H108" i="6"/>
  <c r="H133" i="6"/>
  <c r="J30" i="6"/>
  <c r="H43" i="6"/>
  <c r="H65" i="6"/>
  <c r="E80" i="6"/>
  <c r="I81" i="6"/>
  <c r="I106" i="6"/>
  <c r="C148" i="6"/>
  <c r="H148" i="6" s="1"/>
  <c r="H149" i="6"/>
  <c r="J169" i="6"/>
  <c r="K169" i="6"/>
  <c r="K174" i="6"/>
  <c r="F177" i="6"/>
  <c r="J178" i="6"/>
  <c r="K30" i="6"/>
  <c r="I43" i="6"/>
  <c r="H49" i="6"/>
  <c r="J65" i="6"/>
  <c r="H76" i="6"/>
  <c r="I76" i="6"/>
  <c r="F80" i="6"/>
  <c r="J81" i="6"/>
  <c r="K81" i="6"/>
  <c r="J106" i="6"/>
  <c r="C139" i="6"/>
  <c r="H139" i="6" s="1"/>
  <c r="H140" i="6"/>
  <c r="J139" i="6"/>
  <c r="C165" i="6"/>
  <c r="H166" i="6"/>
  <c r="K165" i="6"/>
  <c r="H171" i="6"/>
  <c r="H174" i="6"/>
  <c r="G177" i="6"/>
  <c r="K177" i="6" s="1"/>
  <c r="K178" i="6"/>
  <c r="C188" i="6"/>
  <c r="H188" i="6" s="1"/>
  <c r="H189" i="6"/>
  <c r="H197" i="6"/>
  <c r="H165" i="6"/>
  <c r="D177" i="6"/>
  <c r="H177" i="6" s="1"/>
  <c r="H178" i="6"/>
  <c r="C180" i="6"/>
  <c r="H181" i="6"/>
  <c r="I30" i="6"/>
  <c r="C144" i="6"/>
  <c r="H144" i="6" s="1"/>
  <c r="H145" i="6"/>
  <c r="D156" i="6"/>
  <c r="H156" i="6" s="1"/>
  <c r="H157" i="6"/>
  <c r="I165" i="6"/>
  <c r="I169" i="6"/>
  <c r="J174" i="6"/>
  <c r="E177" i="6"/>
  <c r="I177" i="6" s="1"/>
  <c r="I178" i="6"/>
  <c r="J186" i="6"/>
  <c r="H106" i="6"/>
  <c r="J165" i="6"/>
  <c r="K186" i="6"/>
  <c r="I197" i="6"/>
  <c r="J197" i="6"/>
  <c r="I171" i="6"/>
  <c r="K171" i="6"/>
  <c r="J171" i="6"/>
  <c r="E156" i="6"/>
  <c r="I156" i="6" s="1"/>
  <c r="I157" i="6"/>
  <c r="F156" i="6"/>
  <c r="J157" i="6"/>
  <c r="G156" i="6"/>
  <c r="K157" i="6"/>
  <c r="K139" i="6"/>
  <c r="I139" i="6"/>
  <c r="I133" i="6"/>
  <c r="J133" i="6"/>
  <c r="I124" i="6"/>
  <c r="J124" i="6"/>
  <c r="K124" i="6"/>
  <c r="I120" i="6"/>
  <c r="J120" i="6"/>
  <c r="K120" i="6"/>
  <c r="I108" i="6"/>
  <c r="J108" i="6"/>
  <c r="K108" i="6"/>
  <c r="I86" i="6"/>
  <c r="J86" i="6"/>
  <c r="K86" i="6"/>
  <c r="D85" i="6"/>
  <c r="H86" i="6"/>
  <c r="D71" i="6"/>
  <c r="H72" i="6"/>
  <c r="I58" i="6"/>
  <c r="J58" i="6"/>
  <c r="K58" i="6"/>
  <c r="E71" i="6"/>
  <c r="E70" i="6" s="1"/>
  <c r="I72" i="6"/>
  <c r="J72" i="6"/>
  <c r="J49" i="6"/>
  <c r="K49" i="6"/>
  <c r="F185" i="6"/>
  <c r="C196" i="6"/>
  <c r="D196" i="6"/>
  <c r="E196" i="6"/>
  <c r="F105" i="6"/>
  <c r="C168" i="6"/>
  <c r="E168" i="6"/>
  <c r="D168" i="6"/>
  <c r="G168" i="6"/>
  <c r="F168" i="6"/>
  <c r="C153" i="6"/>
  <c r="H153" i="6" s="1"/>
  <c r="C70" i="6"/>
  <c r="C29" i="6"/>
  <c r="F29" i="6"/>
  <c r="E57" i="6"/>
  <c r="F57" i="6"/>
  <c r="G29" i="6"/>
  <c r="D29" i="6"/>
  <c r="C57" i="6"/>
  <c r="C85" i="6"/>
  <c r="E29" i="6"/>
  <c r="G57" i="6"/>
  <c r="D57" i="6"/>
  <c r="E85" i="6"/>
  <c r="D105" i="6"/>
  <c r="C105" i="6"/>
  <c r="E105" i="6"/>
  <c r="G105" i="6"/>
  <c r="F85" i="6"/>
  <c r="J85" i="6" s="1"/>
  <c r="G85" i="6"/>
  <c r="H57" i="6" l="1"/>
  <c r="H29" i="6"/>
  <c r="H85" i="6"/>
  <c r="J156" i="6"/>
  <c r="C185" i="6"/>
  <c r="C184" i="6" s="1"/>
  <c r="H21" i="6"/>
  <c r="H180" i="6"/>
  <c r="H105" i="6"/>
  <c r="I29" i="6"/>
  <c r="K29" i="6"/>
  <c r="J177" i="6"/>
  <c r="E28" i="6"/>
  <c r="I80" i="6"/>
  <c r="I85" i="6"/>
  <c r="C138" i="6"/>
  <c r="H138" i="6" s="1"/>
  <c r="F28" i="6"/>
  <c r="J80" i="6"/>
  <c r="K80" i="6"/>
  <c r="D28" i="6"/>
  <c r="H80" i="6"/>
  <c r="D84" i="6"/>
  <c r="I196" i="6"/>
  <c r="J196" i="6"/>
  <c r="D185" i="6"/>
  <c r="H196" i="6"/>
  <c r="E185" i="6"/>
  <c r="J185" i="6" s="1"/>
  <c r="F184" i="6"/>
  <c r="K185" i="6"/>
  <c r="D152" i="6"/>
  <c r="H168" i="6"/>
  <c r="E152" i="6"/>
  <c r="I168" i="6"/>
  <c r="F152" i="6"/>
  <c r="J168" i="6"/>
  <c r="K18" i="6"/>
  <c r="K156" i="6"/>
  <c r="I105" i="6"/>
  <c r="J105" i="6"/>
  <c r="K105" i="6"/>
  <c r="K85" i="6"/>
  <c r="D70" i="6"/>
  <c r="I70" i="6" s="1"/>
  <c r="H71" i="6"/>
  <c r="J57" i="6"/>
  <c r="J70" i="6"/>
  <c r="I71" i="6"/>
  <c r="J71" i="6"/>
  <c r="I57" i="6"/>
  <c r="K57" i="6"/>
  <c r="J29" i="6"/>
  <c r="G152" i="6"/>
  <c r="K168" i="6"/>
  <c r="F84" i="6"/>
  <c r="C152" i="6"/>
  <c r="E26" i="6"/>
  <c r="G26" i="6"/>
  <c r="C26" i="6"/>
  <c r="C24" i="6" s="1"/>
  <c r="C16" i="6" s="1"/>
  <c r="C15" i="6" s="1"/>
  <c r="D26" i="6"/>
  <c r="F26" i="6"/>
  <c r="C84" i="6"/>
  <c r="G84" i="6"/>
  <c r="E84" i="6"/>
  <c r="I84" i="6" l="1"/>
  <c r="I152" i="6"/>
  <c r="J28" i="6"/>
  <c r="K28" i="6"/>
  <c r="H28" i="6"/>
  <c r="H152" i="6"/>
  <c r="I28" i="6"/>
  <c r="H84" i="6"/>
  <c r="H25" i="6"/>
  <c r="D184" i="6"/>
  <c r="H185" i="6"/>
  <c r="E184" i="6"/>
  <c r="I185" i="6"/>
  <c r="K184" i="6"/>
  <c r="K152" i="6"/>
  <c r="J152" i="6"/>
  <c r="J84" i="6"/>
  <c r="K84" i="6"/>
  <c r="D27" i="6"/>
  <c r="H70" i="6"/>
  <c r="J27" i="6"/>
  <c r="D23" i="6"/>
  <c r="H26" i="6"/>
  <c r="F23" i="6"/>
  <c r="J26" i="6"/>
  <c r="E24" i="6"/>
  <c r="E16" i="6" s="1"/>
  <c r="I26" i="6"/>
  <c r="G23" i="6"/>
  <c r="K26" i="6"/>
  <c r="C23" i="6"/>
  <c r="E23" i="6"/>
  <c r="I23" i="6" s="1"/>
  <c r="F24" i="6"/>
  <c r="F16" i="6" s="1"/>
  <c r="G24" i="6"/>
  <c r="G16" i="6" s="1"/>
  <c r="D24" i="6"/>
  <c r="D16" i="6" s="1"/>
  <c r="J23" i="6" l="1"/>
  <c r="K23" i="6"/>
  <c r="H23" i="6"/>
  <c r="I184" i="6"/>
  <c r="J184" i="6"/>
  <c r="H17" i="6"/>
  <c r="H184" i="6"/>
  <c r="K17" i="6"/>
  <c r="H18" i="6"/>
  <c r="H27" i="6"/>
  <c r="I27" i="6"/>
  <c r="J18" i="6"/>
  <c r="H24" i="6"/>
  <c r="I24" i="6"/>
  <c r="K24" i="6"/>
  <c r="J24" i="6"/>
  <c r="I17" i="6" l="1"/>
  <c r="J17" i="6"/>
  <c r="I18" i="6"/>
  <c r="D15" i="6"/>
  <c r="H15" i="6" s="1"/>
  <c r="H16" i="6"/>
  <c r="G15" i="6"/>
  <c r="K15" i="6" s="1"/>
  <c r="K16" i="6"/>
  <c r="F15" i="6"/>
  <c r="J16" i="6"/>
  <c r="E15" i="6"/>
  <c r="I15" i="6" s="1"/>
  <c r="I16" i="6"/>
  <c r="J15" i="6" l="1"/>
</calcChain>
</file>

<file path=xl/sharedStrings.xml><?xml version="1.0" encoding="utf-8"?>
<sst xmlns="http://schemas.openxmlformats.org/spreadsheetml/2006/main" count="403" uniqueCount="383">
  <si>
    <t>2</t>
  </si>
  <si>
    <t>FUNCIONAMIENTO</t>
  </si>
  <si>
    <t>210</t>
  </si>
  <si>
    <t>FUNCIONAMIENTO - NACIÓN</t>
  </si>
  <si>
    <t>2105</t>
  </si>
  <si>
    <t>GASTOS DE PERSONAL - NACIÓN</t>
  </si>
  <si>
    <t>21051</t>
  </si>
  <si>
    <t>Servicios personales asociados a la nómina - Planta (Nación)</t>
  </si>
  <si>
    <t>2105101</t>
  </si>
  <si>
    <t>Sueldo de personal asociado a nómina</t>
  </si>
  <si>
    <t>2105102</t>
  </si>
  <si>
    <t>Bonificación por servicios prestados</t>
  </si>
  <si>
    <t>2105103</t>
  </si>
  <si>
    <t>Horas extras y recargos</t>
  </si>
  <si>
    <t>2105104</t>
  </si>
  <si>
    <t>Prima de navidad</t>
  </si>
  <si>
    <t>2105105</t>
  </si>
  <si>
    <t>Prima de servicios</t>
  </si>
  <si>
    <t>2105106</t>
  </si>
  <si>
    <t>Prima de vacaciones</t>
  </si>
  <si>
    <t>2105107</t>
  </si>
  <si>
    <t>Prima técnica docentes</t>
  </si>
  <si>
    <t>2105108</t>
  </si>
  <si>
    <t>Prima técnica administrativos</t>
  </si>
  <si>
    <t>2105109</t>
  </si>
  <si>
    <t>Subsidio de alimentación</t>
  </si>
  <si>
    <t>2105110</t>
  </si>
  <si>
    <t>Subsidio familiar</t>
  </si>
  <si>
    <t>2105111</t>
  </si>
  <si>
    <t>Auxilio de transporte</t>
  </si>
  <si>
    <t>2105116</t>
  </si>
  <si>
    <t>Comisión de estudios</t>
  </si>
  <si>
    <t>21052</t>
  </si>
  <si>
    <t>Contribuciones inherentes a la nómina - Planta (Nación)</t>
  </si>
  <si>
    <t>2105201</t>
  </si>
  <si>
    <t>Aportes patronales en salud</t>
  </si>
  <si>
    <t>2105202</t>
  </si>
  <si>
    <t>Aportes patronales en pensión</t>
  </si>
  <si>
    <t>2105203</t>
  </si>
  <si>
    <t>Aportes parafiscales</t>
  </si>
  <si>
    <t>2105204</t>
  </si>
  <si>
    <t>Administradora de riesgos laborales</t>
  </si>
  <si>
    <t>2105205</t>
  </si>
  <si>
    <t>Cesantías corrientes</t>
  </si>
  <si>
    <t>21054</t>
  </si>
  <si>
    <t>Servicios personales indirectos - Nación</t>
  </si>
  <si>
    <t>2105401</t>
  </si>
  <si>
    <t>Personal de apoyo con vinculación temporal</t>
  </si>
  <si>
    <t>2105402</t>
  </si>
  <si>
    <t>Docentes Ocasionales</t>
  </si>
  <si>
    <t>2105403</t>
  </si>
  <si>
    <t>Docentes Catedráticos</t>
  </si>
  <si>
    <t>2105406</t>
  </si>
  <si>
    <t>Aprendices y becarios</t>
  </si>
  <si>
    <t>2105407</t>
  </si>
  <si>
    <t>Monitores y pasantes</t>
  </si>
  <si>
    <t>2105408</t>
  </si>
  <si>
    <t>Jornales</t>
  </si>
  <si>
    <t>2105409</t>
  </si>
  <si>
    <t>Honorarios profesionales</t>
  </si>
  <si>
    <t>2106</t>
  </si>
  <si>
    <t>GASTOS GENERALES - NACIÓN</t>
  </si>
  <si>
    <t>21062</t>
  </si>
  <si>
    <t>Adquisición de servicios - Nación</t>
  </si>
  <si>
    <t>2106203</t>
  </si>
  <si>
    <t>Servicio de vigilancia privada</t>
  </si>
  <si>
    <t>2106204</t>
  </si>
  <si>
    <t>Servicio de aseo y mantenimiento</t>
  </si>
  <si>
    <t>2106205</t>
  </si>
  <si>
    <t>Servicios públicos</t>
  </si>
  <si>
    <t>2106208</t>
  </si>
  <si>
    <t>Pasajes aereos y terrestres</t>
  </si>
  <si>
    <t>2106209</t>
  </si>
  <si>
    <t>Viáticos, desplazamientos y hospedaje</t>
  </si>
  <si>
    <t>2106212</t>
  </si>
  <si>
    <t>Seguros y pólizas</t>
  </si>
  <si>
    <t>21063</t>
  </si>
  <si>
    <t>Bienestar Institucional - Nación</t>
  </si>
  <si>
    <t>2106301</t>
  </si>
  <si>
    <t>Programas de bienestar</t>
  </si>
  <si>
    <t>250</t>
  </si>
  <si>
    <t>FUNCIONAMIENTO ESTAMPILLAS</t>
  </si>
  <si>
    <t>2506</t>
  </si>
  <si>
    <t>GASTOS GENERALES - ESTAMPILLA DEPARTAMENTAL</t>
  </si>
  <si>
    <t>25062</t>
  </si>
  <si>
    <t>Adquisición de servicios - Estampilla departamental</t>
  </si>
  <si>
    <t>290</t>
  </si>
  <si>
    <t>FUNCIONAMIENTO - PROPIOS</t>
  </si>
  <si>
    <t>2905</t>
  </si>
  <si>
    <t>GASTOS DE PERSONAL - PROPIOS</t>
  </si>
  <si>
    <t>29053</t>
  </si>
  <si>
    <t>Beneficios convencionales</t>
  </si>
  <si>
    <t>2905301</t>
  </si>
  <si>
    <t>Auxilio funerario</t>
  </si>
  <si>
    <t>2905302</t>
  </si>
  <si>
    <t>Bonificación por antigüedad y desempeño</t>
  </si>
  <si>
    <t>2905303</t>
  </si>
  <si>
    <t>Auxilio educativo</t>
  </si>
  <si>
    <t>2905304</t>
  </si>
  <si>
    <t>Auxilio de maternidad</t>
  </si>
  <si>
    <t>2905305</t>
  </si>
  <si>
    <t>Bonificación por recreación</t>
  </si>
  <si>
    <t>2905306</t>
  </si>
  <si>
    <t>Bonificación por productividad</t>
  </si>
  <si>
    <t>2905307</t>
  </si>
  <si>
    <t>Aguinaldos navideños</t>
  </si>
  <si>
    <t>2905308</t>
  </si>
  <si>
    <t>Dotación de uniformes</t>
  </si>
  <si>
    <t>2905309</t>
  </si>
  <si>
    <t>Cualificación personal administrativo</t>
  </si>
  <si>
    <t>2905310</t>
  </si>
  <si>
    <t>Fondo de vivienda (Públicos y Oficiales)</t>
  </si>
  <si>
    <t>2905311</t>
  </si>
  <si>
    <t>Bonificación por antigüedad</t>
  </si>
  <si>
    <t>2905312</t>
  </si>
  <si>
    <t>Prima de carestía</t>
  </si>
  <si>
    <t>2905313</t>
  </si>
  <si>
    <t>Beneficios del personal docente</t>
  </si>
  <si>
    <t>2905314</t>
  </si>
  <si>
    <t>Otros beneficios convencionales</t>
  </si>
  <si>
    <t>29054</t>
  </si>
  <si>
    <t>Servicios personales indirectos - Propios</t>
  </si>
  <si>
    <t>2905402</t>
  </si>
  <si>
    <t>2905407</t>
  </si>
  <si>
    <t>2906</t>
  </si>
  <si>
    <t>GASTOS GENERALES - PROPIOS</t>
  </si>
  <si>
    <t>29061</t>
  </si>
  <si>
    <t>Adquisición de bienes</t>
  </si>
  <si>
    <t>2906101</t>
  </si>
  <si>
    <t>Materiales y suministros</t>
  </si>
  <si>
    <t>29062</t>
  </si>
  <si>
    <t>Adquisición de servicios - Propios</t>
  </si>
  <si>
    <t>2906201</t>
  </si>
  <si>
    <t>Mantenimiento de vehículos, maquinaria y equipos</t>
  </si>
  <si>
    <t>2906202</t>
  </si>
  <si>
    <t>Combustible y serviteca</t>
  </si>
  <si>
    <t>2906203</t>
  </si>
  <si>
    <t>2906204</t>
  </si>
  <si>
    <t>2906206</t>
  </si>
  <si>
    <t>Comunicaciones - Internet, redes y licenciamiento</t>
  </si>
  <si>
    <t>2906207</t>
  </si>
  <si>
    <t>Arrendamientos</t>
  </si>
  <si>
    <t>2906208</t>
  </si>
  <si>
    <t>2906209</t>
  </si>
  <si>
    <t>2906210</t>
  </si>
  <si>
    <t>Impresos y publicaciones</t>
  </si>
  <si>
    <t>2906211</t>
  </si>
  <si>
    <t>Comunicaciones y transporte de archivo</t>
  </si>
  <si>
    <t>2906212</t>
  </si>
  <si>
    <t>29063</t>
  </si>
  <si>
    <t>Bienestar Institucional - Propios</t>
  </si>
  <si>
    <t>2906301</t>
  </si>
  <si>
    <t>2906302</t>
  </si>
  <si>
    <t>Plan padrino</t>
  </si>
  <si>
    <t>2906305</t>
  </si>
  <si>
    <t>BIENESTAR LABORAL</t>
  </si>
  <si>
    <t>29064</t>
  </si>
  <si>
    <t>Otros gastos generales - Propios</t>
  </si>
  <si>
    <t>2906401</t>
  </si>
  <si>
    <t>Impuestos y multas</t>
  </si>
  <si>
    <t>2906402</t>
  </si>
  <si>
    <t>Prácticas académicas</t>
  </si>
  <si>
    <t>2906403</t>
  </si>
  <si>
    <t>Pruebas de admisión</t>
  </si>
  <si>
    <t>2906404</t>
  </si>
  <si>
    <t>Afiliaciones, suscripciones y aportes</t>
  </si>
  <si>
    <t>2906408</t>
  </si>
  <si>
    <t>Funcionamiento del consejo superior</t>
  </si>
  <si>
    <t>2906409</t>
  </si>
  <si>
    <t>Otros gastos generales no clasificados</t>
  </si>
  <si>
    <t>2906410</t>
  </si>
  <si>
    <t>Internacionalización Institucional</t>
  </si>
  <si>
    <t>2906411</t>
  </si>
  <si>
    <t>FINANCIACIÓN DEL DÉFICIT FINANCIERO</t>
  </si>
  <si>
    <t>29065</t>
  </si>
  <si>
    <t>Mantenimiento y Mejoramiento del SIGEC</t>
  </si>
  <si>
    <t>2906501</t>
  </si>
  <si>
    <t>ACREDITACION INSTITUCIONAL</t>
  </si>
  <si>
    <t>2906502</t>
  </si>
  <si>
    <t>GESTION DE CALIDAD</t>
  </si>
  <si>
    <t>2906503</t>
  </si>
  <si>
    <t>SALUD Y SEGURIDAD EN EL TRABAJO</t>
  </si>
  <si>
    <t>3</t>
  </si>
  <si>
    <t>TRANSFERENCIAS</t>
  </si>
  <si>
    <t>310</t>
  </si>
  <si>
    <t>TRANSFERENCIAS-NACION</t>
  </si>
  <si>
    <t>3101</t>
  </si>
  <si>
    <t>PASIVO PENSIONAL</t>
  </si>
  <si>
    <t>310101</t>
  </si>
  <si>
    <t>Pensionados docentes y no docentes</t>
  </si>
  <si>
    <t>3102</t>
  </si>
  <si>
    <t>TRANSFERENCIAS SECTOR PUBLICO</t>
  </si>
  <si>
    <t>310201</t>
  </si>
  <si>
    <t>Contraloría Tranferencia Sector Público</t>
  </si>
  <si>
    <t>350</t>
  </si>
  <si>
    <t>TRANSFERENCIAS - ESTAMPILLA</t>
  </si>
  <si>
    <t>3501</t>
  </si>
  <si>
    <t>350101</t>
  </si>
  <si>
    <t>PENSIONADOS DOCENTES Y NO DOCENTES</t>
  </si>
  <si>
    <t>4</t>
  </si>
  <si>
    <t>INVERSIÓN</t>
  </si>
  <si>
    <t>410</t>
  </si>
  <si>
    <t>INVERSIÓN RECURSOS-NACIÓN</t>
  </si>
  <si>
    <t>4103</t>
  </si>
  <si>
    <t>Plan de inversión</t>
  </si>
  <si>
    <t>41031</t>
  </si>
  <si>
    <t>Recursos para inversión</t>
  </si>
  <si>
    <t>4104</t>
  </si>
  <si>
    <t>Fondo de Investigación - Nación</t>
  </si>
  <si>
    <t>41041</t>
  </si>
  <si>
    <t>Recursos actividades de investigación</t>
  </si>
  <si>
    <t>4104101</t>
  </si>
  <si>
    <t>Asistencia a eventos científicos</t>
  </si>
  <si>
    <t>4104102</t>
  </si>
  <si>
    <t>Realización de eventos científicos</t>
  </si>
  <si>
    <t>4104103</t>
  </si>
  <si>
    <t>Edición y publicación científica</t>
  </si>
  <si>
    <t>4104104</t>
  </si>
  <si>
    <t>Jóvenes investigadores y semilleros de investigación</t>
  </si>
  <si>
    <t>4104105</t>
  </si>
  <si>
    <t>Bases de datos y plataformas de investigación</t>
  </si>
  <si>
    <t>4104106</t>
  </si>
  <si>
    <t>Movilidad estudiantil nacional e internacional</t>
  </si>
  <si>
    <t>4104108</t>
  </si>
  <si>
    <t>Intercambio científico</t>
  </si>
  <si>
    <t>4105</t>
  </si>
  <si>
    <t>Fondo de Extensión</t>
  </si>
  <si>
    <t>41052</t>
  </si>
  <si>
    <t>Extensión de facultades</t>
  </si>
  <si>
    <t>4105202</t>
  </si>
  <si>
    <t>Apoyo a gestión de extensión</t>
  </si>
  <si>
    <t>450</t>
  </si>
  <si>
    <t>INVERSIÓN - ESTAMPILLA DEPARTAMENTAL</t>
  </si>
  <si>
    <t>4503</t>
  </si>
  <si>
    <t>45031</t>
  </si>
  <si>
    <t>470</t>
  </si>
  <si>
    <t>INVERSION RECURSOS CREE</t>
  </si>
  <si>
    <t>4704</t>
  </si>
  <si>
    <t>Fondo de Investigación - Recursos CREE</t>
  </si>
  <si>
    <t>47042</t>
  </si>
  <si>
    <t>Proyectos y convenios de investigación</t>
  </si>
  <si>
    <t>5</t>
  </si>
  <si>
    <t>PRODUCCIÓN Y COMERCIALIZACIÓN DE BIENES Y SERVICIOS</t>
  </si>
  <si>
    <t>590</t>
  </si>
  <si>
    <t>PRODUCCIÓN Y COMERCIALIZACIÓN DE BIENES Y SERVICIOS-PROPIOS</t>
  </si>
  <si>
    <t>5901</t>
  </si>
  <si>
    <t>FONDOS ESPECIALES</t>
  </si>
  <si>
    <t>59011</t>
  </si>
  <si>
    <t>UNIDAD ADMINISTRATIVA ESPECIAL DE SALUD</t>
  </si>
  <si>
    <t>5902</t>
  </si>
  <si>
    <t>FORMACION AVANZADA</t>
  </si>
  <si>
    <t>59021</t>
  </si>
  <si>
    <t>POSTGRADOS</t>
  </si>
  <si>
    <t>5902101</t>
  </si>
  <si>
    <t>Programas Propios</t>
  </si>
  <si>
    <t>5902102</t>
  </si>
  <si>
    <t>Programas SUE</t>
  </si>
  <si>
    <t>59022</t>
  </si>
  <si>
    <t>EDUCACIÓN CONTINUADA</t>
  </si>
  <si>
    <t>5902201</t>
  </si>
  <si>
    <t>Centro de Idiomas</t>
  </si>
  <si>
    <t>5902204</t>
  </si>
  <si>
    <t>Diplomados</t>
  </si>
  <si>
    <t>5902205</t>
  </si>
  <si>
    <t>CURSOS, SEMINARIOS Y OTROS</t>
  </si>
  <si>
    <t>5903</t>
  </si>
  <si>
    <t>SERVICOS DE EXTENSIÓN</t>
  </si>
  <si>
    <t>59031</t>
  </si>
  <si>
    <t>SERVICOS TECNOLÓGICOS</t>
  </si>
  <si>
    <t>5903101</t>
  </si>
  <si>
    <t>I.I.B.T.</t>
  </si>
  <si>
    <t>5903102</t>
  </si>
  <si>
    <t>IRAGUA</t>
  </si>
  <si>
    <t>5903103</t>
  </si>
  <si>
    <t>CINPIC</t>
  </si>
  <si>
    <t>5903104</t>
  </si>
  <si>
    <t>Laboratorio de suelos</t>
  </si>
  <si>
    <t>5903105</t>
  </si>
  <si>
    <t>Laboratorio de aguas</t>
  </si>
  <si>
    <t>5903106</t>
  </si>
  <si>
    <t>Laboratorio de productos naturales</t>
  </si>
  <si>
    <t>5903107</t>
  </si>
  <si>
    <t>Laboratorio de propagación de plantas (Vivero)</t>
  </si>
  <si>
    <t>5903108</t>
  </si>
  <si>
    <t>Laboratorio de toxicología ambiental</t>
  </si>
  <si>
    <t>5903109</t>
  </si>
  <si>
    <t>Otros laboratorios</t>
  </si>
  <si>
    <t>59032</t>
  </si>
  <si>
    <t>OTROS PROYECTOS PRODUCTIVOS - PROPIOS</t>
  </si>
  <si>
    <t>5903201</t>
  </si>
  <si>
    <t>Agrícolas</t>
  </si>
  <si>
    <t>5903202</t>
  </si>
  <si>
    <t>Pecuarios</t>
  </si>
  <si>
    <t>5903203</t>
  </si>
  <si>
    <t>Deportivos</t>
  </si>
  <si>
    <t>UNIVERSIDAD DE CORDOBA</t>
  </si>
  <si>
    <t>OFICINA DE ASUNTOS FINANCIEROS</t>
  </si>
  <si>
    <t>SECCION DE PRESUPUESTO</t>
  </si>
  <si>
    <t xml:space="preserve">         NIT 891080031-3</t>
  </si>
  <si>
    <t>CDP/  APROPI</t>
  </si>
  <si>
    <t>COMP/CDP</t>
  </si>
  <si>
    <t>OBLIG/COM</t>
  </si>
  <si>
    <t>PAGOS/OBLIG</t>
  </si>
  <si>
    <t>4/3</t>
  </si>
  <si>
    <t>5/4</t>
  </si>
  <si>
    <t>6/5</t>
  </si>
  <si>
    <t>7/6</t>
  </si>
  <si>
    <t>TOTAL A + B +C+D+E+F</t>
  </si>
  <si>
    <t>A</t>
  </si>
  <si>
    <t>TOTAL NACION  (10)</t>
  </si>
  <si>
    <t>B</t>
  </si>
  <si>
    <t>TOTAL PROPIOS  (90)</t>
  </si>
  <si>
    <t>C</t>
  </si>
  <si>
    <t>TOTAL RECURSOS DEL BALANCE (15)</t>
  </si>
  <si>
    <t>D</t>
  </si>
  <si>
    <t>TOTAL RECURSOS DE ESTAMPILLA DPTAL (50)</t>
  </si>
  <si>
    <t>E</t>
  </si>
  <si>
    <t>TOTAL RECURSOS DE ESTAMPILLA NACIONAL(60)</t>
  </si>
  <si>
    <t>F</t>
  </si>
  <si>
    <t>TOTAL RECURSOS CREE (70)</t>
  </si>
  <si>
    <t>MARGEORGE GALVAN ZUMAQUE</t>
  </si>
  <si>
    <t xml:space="preserve"> Esta información se publica atendiendo a la ley 1712 de 2014, "Por medio de la cual se Crea la Ley de Transparencia y del derecho de acceso</t>
  </si>
  <si>
    <t>a la Informacion Pública Nacional y se dictan otras disposiciones".</t>
  </si>
  <si>
    <t xml:space="preserve">  CDP ACUMULADOS</t>
  </si>
  <si>
    <t>COMPROMISOS  ACUMULADOS</t>
  </si>
  <si>
    <t xml:space="preserve"> PAGOS  ACUMULADOS</t>
  </si>
  <si>
    <t>NUMERAL</t>
  </si>
  <si>
    <t>RUBROS</t>
  </si>
  <si>
    <t>OBLIGACIONES  ACUMULADOS</t>
  </si>
  <si>
    <t xml:space="preserve">  EJECUCION PORCENTUAL %</t>
  </si>
  <si>
    <t>21064</t>
  </si>
  <si>
    <t>Otros gastos generales - Nación</t>
  </si>
  <si>
    <t>2106407</t>
  </si>
  <si>
    <t>Sentencias y conciliaciones</t>
  </si>
  <si>
    <t>215</t>
  </si>
  <si>
    <t>FUNCIONAMINETO - RECURSOS DEL BALANCE</t>
  </si>
  <si>
    <t>2155</t>
  </si>
  <si>
    <t>GASTOS DE PERSONAL</t>
  </si>
  <si>
    <t>21554</t>
  </si>
  <si>
    <t>SERVICIOS PERSONALES INDIRECTOS</t>
  </si>
  <si>
    <t>2155403</t>
  </si>
  <si>
    <t>DOCENTES CATEDRATICOS-REC NACION-REC DEL BALANCE</t>
  </si>
  <si>
    <t>2155406</t>
  </si>
  <si>
    <t>APRENDICES Y BECARIOS-REC NACION-REC DEL BALANCE</t>
  </si>
  <si>
    <t>2155409</t>
  </si>
  <si>
    <t>HONORARIOS PROFESIONALES-REC. NACION - REC DEL BALANCE</t>
  </si>
  <si>
    <t>2156</t>
  </si>
  <si>
    <t>GASTOS GENERALES - RECURSOS DEL BALANCE</t>
  </si>
  <si>
    <t>21562</t>
  </si>
  <si>
    <t>ADQUISICION DE SERVICIOS-RECURSOS DEL BALANCE</t>
  </si>
  <si>
    <t>21563</t>
  </si>
  <si>
    <t>BIENESTAR UNIVERSITARIO - RECURSOS DEL BALANCE</t>
  </si>
  <si>
    <t>2905405</t>
  </si>
  <si>
    <t>Docentes División de Postgrados</t>
  </si>
  <si>
    <t>315</t>
  </si>
  <si>
    <t>PASIVO PENSIONAL - RECURSOS DEL BALANCE</t>
  </si>
  <si>
    <t>3151</t>
  </si>
  <si>
    <t>315102</t>
  </si>
  <si>
    <t>Recursos para pensiones año base-Rec. Nación- de Balance</t>
  </si>
  <si>
    <t>315104</t>
  </si>
  <si>
    <t>Pensionados Docentes y no Docentes- Rec Estampillas-Rec. Balance</t>
  </si>
  <si>
    <t>415</t>
  </si>
  <si>
    <t>INVERSIÓN - RECURSOS DEL BALANCE</t>
  </si>
  <si>
    <t>4153</t>
  </si>
  <si>
    <t>PLAN DE INVERSION - RECURSOS DEL BALANCE</t>
  </si>
  <si>
    <t>41531</t>
  </si>
  <si>
    <t>RECURSOS PARA INVERSION - RECURSOS DEL BALANCE</t>
  </si>
  <si>
    <t>4154</t>
  </si>
  <si>
    <t>FONDO DE INVESTIGACIÓN - NACIÓN-RECURSOS DE BALANCE</t>
  </si>
  <si>
    <t>41542</t>
  </si>
  <si>
    <t>PROYECTOS Y CONVENIOS DE INVESTIGACION - REC. DEL BALANCE</t>
  </si>
  <si>
    <t>41543</t>
  </si>
  <si>
    <t>PROYECTOS DE INVESTIGACIÓN - ESTAMPILLAS -RECURSOS DE BALANCE</t>
  </si>
  <si>
    <t>4155</t>
  </si>
  <si>
    <t>Fondo de Extensión-Rec. Del Balance</t>
  </si>
  <si>
    <t>41552</t>
  </si>
  <si>
    <t>CONSULTORIA Y CONVENIOS - RECURSOS PROPIOS - VIGENCIAS ANTERIORES</t>
  </si>
  <si>
    <t>41553</t>
  </si>
  <si>
    <t>PROYECTOS DE INVESTIGACION - RECURSOS CREE - RECURSOS DEL BALANCE</t>
  </si>
  <si>
    <t xml:space="preserve">   INFORME DE EJECUCION PRESUPUESTAL DE GASTOS ACUMULADOS</t>
  </si>
  <si>
    <t xml:space="preserve">Jefe de presupuesto (E) </t>
  </si>
  <si>
    <t xml:space="preserve">APROPIACION DEFINITIVA </t>
  </si>
  <si>
    <t xml:space="preserve">    DEL 01 DE ENERO AL 28 DE FEBRERO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</si>
</sst>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000"/>
  </numFmts>
  <fonts count="21" x14ac:knownFonts="1">
    <font>
      <sz val="10"/>
      <color rgb="FF000000"/>
      <name val="ARIAL"/>
      <charset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sz val="10"/>
      <color rgb="FF000000"/>
      <name val="Arial"/>
      <family val="2"/>
    </font>
    <font>
      <b/>
      <u val="double"/>
      <sz val="8"/>
      <name val="Arial"/>
      <family val="2"/>
    </font>
    <font>
      <b/>
      <sz val="9"/>
      <name val="ARIAL"/>
      <family val="2"/>
    </font>
    <font>
      <b/>
      <sz val="8"/>
      <name val="Calibri"/>
      <family val="2"/>
      <scheme val="minor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u val="double"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139">
    <xf numFmtId="0" fontId="0" fillId="0" borderId="0" xfId="0"/>
    <xf numFmtId="0" fontId="5" fillId="0" borderId="4" xfId="4" applyFont="1" applyFill="1" applyBorder="1" applyAlignment="1">
      <alignment horizontal="left" vertical="top" wrapText="1"/>
    </xf>
    <xf numFmtId="0" fontId="5" fillId="0" borderId="0" xfId="4" applyFont="1" applyFill="1" applyBorder="1" applyAlignment="1">
      <alignment horizontal="left" vertical="top"/>
    </xf>
    <xf numFmtId="3" fontId="5" fillId="0" borderId="0" xfId="4" applyNumberFormat="1" applyFont="1" applyFill="1" applyBorder="1" applyAlignment="1">
      <alignment horizontal="right" vertical="top" wrapText="1"/>
    </xf>
    <xf numFmtId="0" fontId="5" fillId="0" borderId="0" xfId="4" applyFont="1" applyFill="1" applyBorder="1" applyAlignment="1">
      <alignment horizontal="right" vertical="top" wrapText="1"/>
    </xf>
    <xf numFmtId="0" fontId="8" fillId="0" borderId="0" xfId="0" applyFont="1" applyBorder="1"/>
    <xf numFmtId="0" fontId="11" fillId="0" borderId="1" xfId="4" applyFont="1" applyFill="1" applyBorder="1"/>
    <xf numFmtId="0" fontId="11" fillId="0" borderId="2" xfId="4" applyFont="1" applyFill="1" applyBorder="1"/>
    <xf numFmtId="164" fontId="11" fillId="0" borderId="2" xfId="5" applyNumberFormat="1" applyFont="1" applyFill="1" applyBorder="1"/>
    <xf numFmtId="165" fontId="11" fillId="0" borderId="2" xfId="4" applyNumberFormat="1" applyFont="1" applyFill="1" applyBorder="1"/>
    <xf numFmtId="0" fontId="11" fillId="0" borderId="3" xfId="4" applyFont="1" applyFill="1" applyBorder="1"/>
    <xf numFmtId="0" fontId="11" fillId="0" borderId="4" xfId="4" applyFont="1" applyFill="1" applyBorder="1"/>
    <xf numFmtId="0" fontId="11" fillId="0" borderId="7" xfId="4" applyFont="1" applyFill="1" applyBorder="1" applyAlignment="1">
      <alignment vertical="top"/>
    </xf>
    <xf numFmtId="165" fontId="11" fillId="0" borderId="7" xfId="4" applyNumberFormat="1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3" fontId="14" fillId="0" borderId="0" xfId="0" applyNumberFormat="1" applyFont="1" applyFill="1" applyBorder="1" applyAlignment="1">
      <alignment vertical="top"/>
    </xf>
    <xf numFmtId="164" fontId="14" fillId="0" borderId="0" xfId="1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164" fontId="5" fillId="0" borderId="0" xfId="1" applyNumberFormat="1" applyFont="1" applyFill="1" applyBorder="1" applyAlignment="1">
      <alignment vertical="top"/>
    </xf>
    <xf numFmtId="0" fontId="14" fillId="0" borderId="4" xfId="0" applyFont="1" applyFill="1" applyBorder="1" applyAlignment="1">
      <alignment vertical="top"/>
    </xf>
    <xf numFmtId="0" fontId="11" fillId="0" borderId="4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3" fontId="11" fillId="0" borderId="0" xfId="0" applyNumberFormat="1" applyFont="1" applyFill="1" applyBorder="1" applyAlignment="1">
      <alignment vertical="top"/>
    </xf>
    <xf numFmtId="164" fontId="11" fillId="0" borderId="0" xfId="1" applyNumberFormat="1" applyFont="1" applyFill="1" applyBorder="1" applyAlignment="1">
      <alignment vertical="top"/>
    </xf>
    <xf numFmtId="0" fontId="14" fillId="0" borderId="6" xfId="0" applyFont="1" applyFill="1" applyBorder="1" applyAlignment="1">
      <alignment vertical="top"/>
    </xf>
    <xf numFmtId="0" fontId="14" fillId="0" borderId="7" xfId="0" applyFont="1" applyFill="1" applyBorder="1" applyAlignment="1">
      <alignment vertical="top"/>
    </xf>
    <xf numFmtId="3" fontId="14" fillId="0" borderId="7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3" fontId="11" fillId="0" borderId="2" xfId="0" applyNumberFormat="1" applyFont="1" applyFill="1" applyBorder="1" applyAlignment="1">
      <alignment vertical="top"/>
    </xf>
    <xf numFmtId="164" fontId="11" fillId="0" borderId="2" xfId="1" applyNumberFormat="1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3" fontId="5" fillId="0" borderId="7" xfId="0" applyNumberFormat="1" applyFont="1" applyFill="1" applyBorder="1" applyAlignment="1">
      <alignment vertical="top"/>
    </xf>
    <xf numFmtId="0" fontId="14" fillId="0" borderId="1" xfId="0" applyFont="1" applyFill="1" applyBorder="1" applyAlignment="1">
      <alignment vertical="top"/>
    </xf>
    <xf numFmtId="0" fontId="14" fillId="0" borderId="2" xfId="0" applyFont="1" applyFill="1" applyBorder="1" applyAlignment="1">
      <alignment vertical="top"/>
    </xf>
    <xf numFmtId="3" fontId="14" fillId="0" borderId="2" xfId="0" applyNumberFormat="1" applyFont="1" applyFill="1" applyBorder="1" applyAlignment="1">
      <alignment vertical="top"/>
    </xf>
    <xf numFmtId="37" fontId="11" fillId="0" borderId="0" xfId="1" applyNumberFormat="1" applyFont="1" applyFill="1" applyBorder="1" applyAlignment="1">
      <alignment vertical="top"/>
    </xf>
    <xf numFmtId="0" fontId="11" fillId="0" borderId="6" xfId="0" applyFont="1" applyFill="1" applyBorder="1" applyAlignment="1">
      <alignment vertical="top"/>
    </xf>
    <xf numFmtId="0" fontId="11" fillId="0" borderId="7" xfId="0" applyFont="1" applyFill="1" applyBorder="1" applyAlignment="1">
      <alignment vertical="top"/>
    </xf>
    <xf numFmtId="3" fontId="11" fillId="0" borderId="7" xfId="0" applyNumberFormat="1" applyFont="1" applyFill="1" applyBorder="1" applyAlignment="1">
      <alignment vertical="top"/>
    </xf>
    <xf numFmtId="37" fontId="14" fillId="0" borderId="0" xfId="1" applyNumberFormat="1" applyFont="1" applyFill="1" applyBorder="1" applyAlignment="1">
      <alignment vertical="top"/>
    </xf>
    <xf numFmtId="10" fontId="7" fillId="0" borderId="13" xfId="4" applyNumberFormat="1" applyFont="1" applyFill="1" applyBorder="1" applyAlignment="1">
      <alignment horizontal="center" vertical="top" wrapText="1"/>
    </xf>
    <xf numFmtId="165" fontId="7" fillId="0" borderId="13" xfId="4" applyNumberFormat="1" applyFont="1" applyFill="1" applyBorder="1" applyAlignment="1">
      <alignment horizontal="center" vertical="top" wrapText="1"/>
    </xf>
    <xf numFmtId="2" fontId="7" fillId="0" borderId="13" xfId="4" applyNumberFormat="1" applyFont="1" applyFill="1" applyBorder="1" applyAlignment="1">
      <alignment horizontal="center" vertical="top" wrapText="1"/>
    </xf>
    <xf numFmtId="4" fontId="7" fillId="0" borderId="14" xfId="4" applyNumberFormat="1" applyFont="1" applyFill="1" applyBorder="1" applyAlignment="1">
      <alignment horizontal="center" vertical="top" wrapText="1"/>
    </xf>
    <xf numFmtId="0" fontId="8" fillId="0" borderId="4" xfId="0" applyFont="1" applyBorder="1"/>
    <xf numFmtId="0" fontId="9" fillId="0" borderId="4" xfId="0" applyFont="1" applyFill="1" applyBorder="1" applyAlignment="1"/>
    <xf numFmtId="0" fontId="6" fillId="0" borderId="15" xfId="4" applyFont="1" applyFill="1" applyBorder="1" applyAlignment="1">
      <alignment horizontal="center" vertical="top" wrapText="1"/>
    </xf>
    <xf numFmtId="0" fontId="6" fillId="0" borderId="16" xfId="4" applyFont="1" applyFill="1" applyBorder="1" applyAlignment="1">
      <alignment horizontal="center" vertical="top" wrapText="1"/>
    </xf>
    <xf numFmtId="49" fontId="10" fillId="0" borderId="16" xfId="4" applyNumberFormat="1" applyFont="1" applyFill="1" applyBorder="1" applyAlignment="1">
      <alignment horizontal="center" vertical="top" wrapText="1"/>
    </xf>
    <xf numFmtId="49" fontId="10" fillId="0" borderId="17" xfId="4" applyNumberFormat="1" applyFont="1" applyFill="1" applyBorder="1" applyAlignment="1">
      <alignment horizontal="center" vertical="top" wrapText="1"/>
    </xf>
    <xf numFmtId="0" fontId="6" fillId="0" borderId="0" xfId="4" applyFont="1" applyFill="1" applyBorder="1" applyAlignment="1">
      <alignment horizontal="center" vertical="top" wrapText="1"/>
    </xf>
    <xf numFmtId="49" fontId="10" fillId="0" borderId="0" xfId="4" applyNumberFormat="1" applyFont="1" applyFill="1" applyBorder="1" applyAlignment="1">
      <alignment horizontal="center" vertical="top" wrapText="1"/>
    </xf>
    <xf numFmtId="0" fontId="6" fillId="0" borderId="4" xfId="4" applyFont="1" applyFill="1" applyBorder="1" applyAlignment="1">
      <alignment horizontal="center" vertical="top" wrapText="1"/>
    </xf>
    <xf numFmtId="0" fontId="15" fillId="0" borderId="0" xfId="0" applyFont="1" applyFill="1"/>
    <xf numFmtId="0" fontId="17" fillId="0" borderId="0" xfId="0" applyFont="1" applyFill="1"/>
    <xf numFmtId="0" fontId="16" fillId="0" borderId="0" xfId="0" applyFont="1" applyFill="1"/>
    <xf numFmtId="0" fontId="18" fillId="0" borderId="0" xfId="0" applyFont="1" applyFill="1"/>
    <xf numFmtId="1" fontId="5" fillId="0" borderId="0" xfId="1" applyNumberFormat="1" applyFont="1" applyFill="1" applyBorder="1" applyAlignment="1">
      <alignment horizontal="right" vertical="top" wrapText="1"/>
    </xf>
    <xf numFmtId="0" fontId="11" fillId="0" borderId="0" xfId="4" applyFont="1" applyFill="1" applyBorder="1" applyAlignment="1">
      <alignment horizontal="center" vertical="top" wrapText="1"/>
    </xf>
    <xf numFmtId="164" fontId="11" fillId="0" borderId="0" xfId="1" applyNumberFormat="1" applyFont="1" applyFill="1" applyBorder="1" applyAlignment="1">
      <alignment horizontal="center" vertical="top" wrapText="1"/>
    </xf>
    <xf numFmtId="1" fontId="11" fillId="0" borderId="0" xfId="1" applyNumberFormat="1" applyFont="1" applyFill="1" applyBorder="1" applyAlignment="1">
      <alignment horizontal="center" vertical="top" wrapText="1"/>
    </xf>
    <xf numFmtId="1" fontId="11" fillId="0" borderId="0" xfId="1" applyNumberFormat="1" applyFont="1" applyFill="1" applyBorder="1" applyAlignment="1">
      <alignment horizontal="right" vertical="top" wrapText="1"/>
    </xf>
    <xf numFmtId="1" fontId="14" fillId="0" borderId="0" xfId="1" applyNumberFormat="1" applyFont="1" applyFill="1" applyBorder="1" applyAlignment="1">
      <alignment horizontal="right" vertical="top" wrapText="1"/>
    </xf>
    <xf numFmtId="39" fontId="5" fillId="0" borderId="0" xfId="1" applyNumberFormat="1" applyFont="1" applyFill="1" applyBorder="1" applyAlignment="1">
      <alignment vertical="top"/>
    </xf>
    <xf numFmtId="39" fontId="5" fillId="0" borderId="5" xfId="1" applyNumberFormat="1" applyFont="1" applyFill="1" applyBorder="1" applyAlignment="1">
      <alignment vertical="top"/>
    </xf>
    <xf numFmtId="0" fontId="11" fillId="0" borderId="4" xfId="4" applyFont="1" applyFill="1" applyBorder="1" applyAlignment="1">
      <alignment horizontal="center" vertical="top" wrapText="1"/>
    </xf>
    <xf numFmtId="39" fontId="11" fillId="0" borderId="0" xfId="1" applyNumberFormat="1" applyFont="1" applyFill="1" applyBorder="1" applyAlignment="1">
      <alignment vertical="top"/>
    </xf>
    <xf numFmtId="39" fontId="11" fillId="0" borderId="5" xfId="1" applyNumberFormat="1" applyFont="1" applyFill="1" applyBorder="1" applyAlignment="1">
      <alignment vertical="top"/>
    </xf>
    <xf numFmtId="37" fontId="5" fillId="0" borderId="0" xfId="1" applyNumberFormat="1" applyFont="1" applyFill="1" applyBorder="1" applyAlignment="1">
      <alignment vertical="top"/>
    </xf>
    <xf numFmtId="39" fontId="14" fillId="0" borderId="0" xfId="1" applyNumberFormat="1" applyFont="1" applyFill="1" applyBorder="1" applyAlignment="1">
      <alignment vertical="top"/>
    </xf>
    <xf numFmtId="39" fontId="14" fillId="0" borderId="5" xfId="1" applyNumberFormat="1" applyFont="1" applyFill="1" applyBorder="1" applyAlignment="1">
      <alignment vertical="top"/>
    </xf>
    <xf numFmtId="164" fontId="11" fillId="0" borderId="7" xfId="1" applyNumberFormat="1" applyFont="1" applyFill="1" applyBorder="1" applyAlignment="1">
      <alignment vertical="top"/>
    </xf>
    <xf numFmtId="39" fontId="11" fillId="0" borderId="7" xfId="1" applyNumberFormat="1" applyFont="1" applyFill="1" applyBorder="1" applyAlignment="1">
      <alignment vertical="top"/>
    </xf>
    <xf numFmtId="39" fontId="11" fillId="0" borderId="8" xfId="1" applyNumberFormat="1" applyFont="1" applyFill="1" applyBorder="1" applyAlignment="1">
      <alignment vertical="top"/>
    </xf>
    <xf numFmtId="39" fontId="11" fillId="0" borderId="2" xfId="1" applyNumberFormat="1" applyFont="1" applyFill="1" applyBorder="1" applyAlignment="1">
      <alignment vertical="top"/>
    </xf>
    <xf numFmtId="39" fontId="11" fillId="0" borderId="3" xfId="1" applyNumberFormat="1" applyFont="1" applyFill="1" applyBorder="1" applyAlignment="1">
      <alignment vertical="top"/>
    </xf>
    <xf numFmtId="164" fontId="5" fillId="0" borderId="7" xfId="1" applyNumberFormat="1" applyFont="1" applyFill="1" applyBorder="1" applyAlignment="1">
      <alignment vertical="top"/>
    </xf>
    <xf numFmtId="1" fontId="5" fillId="0" borderId="7" xfId="1" applyNumberFormat="1" applyFont="1" applyFill="1" applyBorder="1" applyAlignment="1">
      <alignment horizontal="right" vertical="top" wrapText="1"/>
    </xf>
    <xf numFmtId="39" fontId="5" fillId="0" borderId="7" xfId="1" applyNumberFormat="1" applyFont="1" applyFill="1" applyBorder="1" applyAlignment="1">
      <alignment vertical="top"/>
    </xf>
    <xf numFmtId="39" fontId="5" fillId="0" borderId="8" xfId="1" applyNumberFormat="1" applyFont="1" applyFill="1" applyBorder="1" applyAlignment="1">
      <alignment vertical="top"/>
    </xf>
    <xf numFmtId="39" fontId="5" fillId="0" borderId="2" xfId="1" applyNumberFormat="1" applyFont="1" applyFill="1" applyBorder="1" applyAlignment="1">
      <alignment vertical="top"/>
    </xf>
    <xf numFmtId="39" fontId="5" fillId="0" borderId="3" xfId="1" applyNumberFormat="1" applyFont="1" applyFill="1" applyBorder="1" applyAlignment="1">
      <alignment vertical="top"/>
    </xf>
    <xf numFmtId="1" fontId="11" fillId="0" borderId="2" xfId="1" applyNumberFormat="1" applyFont="1" applyFill="1" applyBorder="1" applyAlignment="1">
      <alignment horizontal="right" vertical="top" wrapText="1"/>
    </xf>
    <xf numFmtId="0" fontId="19" fillId="0" borderId="4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3" fontId="19" fillId="0" borderId="0" xfId="0" applyNumberFormat="1" applyFont="1" applyFill="1" applyBorder="1" applyAlignment="1">
      <alignment vertical="top"/>
    </xf>
    <xf numFmtId="164" fontId="19" fillId="0" borderId="0" xfId="1" applyNumberFormat="1" applyFont="1" applyFill="1" applyBorder="1" applyAlignment="1">
      <alignment vertical="top"/>
    </xf>
    <xf numFmtId="37" fontId="19" fillId="0" borderId="0" xfId="1" applyNumberFormat="1" applyFont="1" applyFill="1" applyBorder="1" applyAlignment="1">
      <alignment vertical="top"/>
    </xf>
    <xf numFmtId="39" fontId="19" fillId="0" borderId="0" xfId="1" applyNumberFormat="1" applyFont="1" applyFill="1" applyBorder="1" applyAlignment="1">
      <alignment vertical="top"/>
    </xf>
    <xf numFmtId="39" fontId="19" fillId="0" borderId="5" xfId="1" applyNumberFormat="1" applyFont="1" applyFill="1" applyBorder="1" applyAlignment="1">
      <alignment vertical="top"/>
    </xf>
    <xf numFmtId="164" fontId="14" fillId="0" borderId="2" xfId="1" applyNumberFormat="1" applyFont="1" applyFill="1" applyBorder="1" applyAlignment="1">
      <alignment vertical="top"/>
    </xf>
    <xf numFmtId="39" fontId="14" fillId="0" borderId="2" xfId="1" applyNumberFormat="1" applyFont="1" applyFill="1" applyBorder="1" applyAlignment="1">
      <alignment vertical="top"/>
    </xf>
    <xf numFmtId="39" fontId="14" fillId="0" borderId="3" xfId="1" applyNumberFormat="1" applyFont="1" applyFill="1" applyBorder="1" applyAlignment="1">
      <alignment vertical="top"/>
    </xf>
    <xf numFmtId="0" fontId="15" fillId="0" borderId="4" xfId="0" applyFont="1" applyFill="1" applyBorder="1"/>
    <xf numFmtId="0" fontId="15" fillId="0" borderId="0" xfId="0" applyFont="1" applyFill="1" applyBorder="1"/>
    <xf numFmtId="43" fontId="15" fillId="0" borderId="0" xfId="1" applyFont="1" applyFill="1" applyBorder="1" applyAlignment="1">
      <alignment vertical="top"/>
    </xf>
    <xf numFmtId="43" fontId="15" fillId="0" borderId="5" xfId="1" applyFont="1" applyFill="1" applyBorder="1" applyAlignment="1">
      <alignment vertical="top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20" fillId="0" borderId="0" xfId="0" applyNumberFormat="1" applyFont="1" applyAlignment="1">
      <alignment vertical="top"/>
    </xf>
    <xf numFmtId="4" fontId="20" fillId="0" borderId="0" xfId="0" applyNumberFormat="1" applyFont="1" applyAlignment="1">
      <alignment vertical="top"/>
    </xf>
    <xf numFmtId="49" fontId="10" fillId="0" borderId="5" xfId="4" applyNumberFormat="1" applyFont="1" applyFill="1" applyBorder="1" applyAlignment="1">
      <alignment horizontal="center" vertical="top" wrapText="1"/>
    </xf>
    <xf numFmtId="3" fontId="8" fillId="0" borderId="0" xfId="0" applyNumberFormat="1" applyFont="1" applyAlignment="1">
      <alignment vertical="top"/>
    </xf>
    <xf numFmtId="3" fontId="11" fillId="0" borderId="0" xfId="0" applyNumberFormat="1" applyFont="1" applyAlignment="1">
      <alignment vertical="top"/>
    </xf>
    <xf numFmtId="3" fontId="8" fillId="0" borderId="0" xfId="0" applyNumberFormat="1" applyFont="1"/>
    <xf numFmtId="0" fontId="11" fillId="0" borderId="0" xfId="0" applyFont="1" applyFill="1" applyBorder="1" applyAlignment="1">
      <alignment horizontal="center"/>
    </xf>
    <xf numFmtId="3" fontId="6" fillId="0" borderId="0" xfId="4" applyNumberFormat="1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horizontal="center" vertical="top" wrapText="1"/>
    </xf>
    <xf numFmtId="0" fontId="5" fillId="0" borderId="2" xfId="4" applyFont="1" applyFill="1" applyBorder="1" applyAlignment="1">
      <alignment horizontal="left" vertical="top"/>
    </xf>
    <xf numFmtId="3" fontId="5" fillId="0" borderId="2" xfId="4" applyNumberFormat="1" applyFont="1" applyFill="1" applyBorder="1" applyAlignment="1">
      <alignment horizontal="right" vertical="top" wrapText="1"/>
    </xf>
    <xf numFmtId="164" fontId="5" fillId="0" borderId="2" xfId="1" applyNumberFormat="1" applyFont="1" applyFill="1" applyBorder="1" applyAlignment="1">
      <alignment horizontal="right" vertical="top" wrapText="1"/>
    </xf>
    <xf numFmtId="1" fontId="11" fillId="0" borderId="7" xfId="1" applyNumberFormat="1" applyFont="1" applyFill="1" applyBorder="1" applyAlignment="1">
      <alignment horizontal="right" vertical="top" wrapText="1"/>
    </xf>
    <xf numFmtId="1" fontId="14" fillId="0" borderId="2" xfId="1" applyNumberFormat="1" applyFont="1" applyFill="1" applyBorder="1" applyAlignment="1">
      <alignment horizontal="right" vertical="top" wrapText="1"/>
    </xf>
    <xf numFmtId="164" fontId="14" fillId="0" borderId="7" xfId="1" applyNumberFormat="1" applyFont="1" applyFill="1" applyBorder="1" applyAlignment="1">
      <alignment vertical="top"/>
    </xf>
    <xf numFmtId="39" fontId="14" fillId="0" borderId="7" xfId="1" applyNumberFormat="1" applyFont="1" applyFill="1" applyBorder="1" applyAlignment="1">
      <alignment vertical="top"/>
    </xf>
    <xf numFmtId="39" fontId="14" fillId="0" borderId="8" xfId="1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9" xfId="4" applyFont="1" applyFill="1" applyBorder="1" applyAlignment="1">
      <alignment horizontal="center" vertical="top" wrapText="1"/>
    </xf>
    <xf numFmtId="0" fontId="12" fillId="0" borderId="12" xfId="4" applyFont="1" applyFill="1" applyBorder="1" applyAlignment="1">
      <alignment horizontal="center" vertical="top" wrapText="1"/>
    </xf>
    <xf numFmtId="0" fontId="12" fillId="0" borderId="10" xfId="4" applyFont="1" applyFill="1" applyBorder="1" applyAlignment="1">
      <alignment horizontal="center" vertical="top" wrapText="1"/>
    </xf>
    <xf numFmtId="0" fontId="12" fillId="0" borderId="13" xfId="4" applyFont="1" applyFill="1" applyBorder="1" applyAlignment="1">
      <alignment horizontal="center" vertical="top" wrapText="1"/>
    </xf>
    <xf numFmtId="3" fontId="7" fillId="0" borderId="10" xfId="4" applyNumberFormat="1" applyFont="1" applyFill="1" applyBorder="1" applyAlignment="1">
      <alignment horizontal="center" vertical="top" wrapText="1"/>
    </xf>
    <xf numFmtId="3" fontId="7" fillId="0" borderId="11" xfId="4" applyNumberFormat="1" applyFont="1" applyFill="1" applyBorder="1" applyAlignment="1">
      <alignment horizontal="center" vertical="top" wrapText="1"/>
    </xf>
    <xf numFmtId="0" fontId="12" fillId="0" borderId="0" xfId="4" applyFont="1" applyFill="1" applyBorder="1" applyAlignment="1">
      <alignment horizontal="center" vertical="top"/>
    </xf>
    <xf numFmtId="0" fontId="13" fillId="0" borderId="0" xfId="4" applyFont="1" applyFill="1" applyBorder="1" applyAlignment="1">
      <alignment horizontal="center" vertical="top" wrapText="1"/>
    </xf>
    <xf numFmtId="0" fontId="13" fillId="0" borderId="5" xfId="4" applyFont="1" applyFill="1" applyBorder="1" applyAlignment="1">
      <alignment horizontal="center" vertical="top" wrapText="1"/>
    </xf>
    <xf numFmtId="0" fontId="13" fillId="0" borderId="7" xfId="4" applyFont="1" applyFill="1" applyBorder="1" applyAlignment="1">
      <alignment horizontal="center" vertical="top" wrapText="1"/>
    </xf>
    <xf numFmtId="0" fontId="13" fillId="0" borderId="8" xfId="4" applyFont="1" applyFill="1" applyBorder="1" applyAlignment="1">
      <alignment horizontal="center" vertical="top" wrapText="1"/>
    </xf>
    <xf numFmtId="0" fontId="7" fillId="0" borderId="6" xfId="2" applyFont="1" applyFill="1" applyBorder="1" applyAlignment="1">
      <alignment horizontal="left"/>
    </xf>
    <xf numFmtId="0" fontId="7" fillId="0" borderId="7" xfId="2" applyFont="1" applyFill="1" applyBorder="1" applyAlignment="1">
      <alignment horizontal="left"/>
    </xf>
    <xf numFmtId="0" fontId="12" fillId="0" borderId="7" xfId="4" applyFont="1" applyFill="1" applyBorder="1" applyAlignment="1">
      <alignment horizontal="left" vertical="top"/>
    </xf>
  </cellXfs>
  <cellStyles count="9">
    <cellStyle name="Buena" xfId="2" builtinId="26"/>
    <cellStyle name="Millares" xfId="1" builtinId="3"/>
    <cellStyle name="Millares 2" xfId="8"/>
    <cellStyle name="Millares 3" xfId="5"/>
    <cellStyle name="Normal" xfId="0" builtinId="0"/>
    <cellStyle name="Normal 2" xfId="7"/>
    <cellStyle name="Normal 3" xfId="6"/>
    <cellStyle name="Normal 4" xfId="4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383474</xdr:colOff>
      <xdr:row>0</xdr:row>
      <xdr:rowOff>6185</xdr:rowOff>
    </xdr:from>
    <xdr:to>
      <xdr:col>1</xdr:col>
      <xdr:colOff>402030</xdr:colOff>
      <xdr:row>5</xdr:row>
      <xdr:rowOff>44637</xdr:rowOff>
    </xdr:to>
    <xdr:pic>
      <xdr:nvPicPr>
        <xdr:cNvPr id="4" name="Imagen 3" descr="Descripción: pantallazoCalidadDiaMujer2012 log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474" y="6185"/>
          <a:ext cx="447181" cy="70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49026</xdr:colOff>
      <xdr:row>1</xdr:row>
      <xdr:rowOff>56028</xdr:rowOff>
    </xdr:from>
    <xdr:to>
      <xdr:col>10</xdr:col>
      <xdr:colOff>402464</xdr:colOff>
      <xdr:row>4</xdr:row>
      <xdr:rowOff>140862</xdr:rowOff>
    </xdr:to>
    <xdr:pic>
      <xdr:nvPicPr>
        <xdr:cNvPr id="5" name="4 Imagen" descr="Logo Solo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301" y="189378"/>
          <a:ext cx="1601213" cy="475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1"/>
  <sheetViews>
    <sheetView tabSelected="1" zoomScale="136" zoomScaleNormal="136" workbookViewId="0">
      <selection activeCell="C36" sqref="C36"/>
    </sheetView>
  </sheetViews>
  <sheetFormatPr baseColWidth="10" defaultRowHeight="12.75" x14ac:dyDescent="0.2"/>
  <cols>
    <col min="1" max="1" width="5.85546875" customWidth="1"/>
    <col min="2" max="2" width="35.85546875" customWidth="1"/>
    <col min="3" max="3" width="12.42578125" customWidth="1"/>
    <col min="4" max="4" width="12.28515625" customWidth="1"/>
    <col min="5" max="5" width="12.5703125" customWidth="1"/>
    <col min="6" max="6" width="12.28515625" customWidth="1"/>
    <col min="7" max="7" width="12.42578125" customWidth="1"/>
    <col min="8" max="8" width="6.28515625" customWidth="1"/>
    <col min="9" max="9" width="6" customWidth="1"/>
    <col min="10" max="10" width="6.7109375" customWidth="1"/>
    <col min="11" max="11" width="6.5703125" customWidth="1"/>
    <col min="12" max="12" width="10.28515625" customWidth="1"/>
    <col min="13" max="13" width="14.28515625" customWidth="1"/>
    <col min="14" max="18" width="12.28515625" bestFit="1" customWidth="1"/>
  </cols>
  <sheetData>
    <row r="1" spans="1:11" x14ac:dyDescent="0.2">
      <c r="A1" s="6"/>
      <c r="B1" s="7"/>
      <c r="C1" s="7"/>
      <c r="D1" s="7"/>
      <c r="E1" s="7"/>
      <c r="F1" s="8"/>
      <c r="G1" s="7"/>
      <c r="H1" s="7"/>
      <c r="I1" s="9"/>
      <c r="J1" s="7"/>
      <c r="K1" s="10"/>
    </row>
    <row r="2" spans="1:11" x14ac:dyDescent="0.2">
      <c r="A2" s="11"/>
      <c r="B2" s="131" t="s">
        <v>295</v>
      </c>
      <c r="C2" s="131"/>
      <c r="D2" s="131"/>
      <c r="E2" s="131"/>
      <c r="F2" s="131"/>
      <c r="G2" s="131"/>
      <c r="H2" s="131"/>
      <c r="I2" s="131"/>
      <c r="J2" s="132"/>
      <c r="K2" s="133"/>
    </row>
    <row r="3" spans="1:11" x14ac:dyDescent="0.2">
      <c r="A3" s="11"/>
      <c r="B3" s="131" t="s">
        <v>296</v>
      </c>
      <c r="C3" s="131"/>
      <c r="D3" s="131"/>
      <c r="E3" s="131"/>
      <c r="F3" s="131"/>
      <c r="G3" s="131"/>
      <c r="H3" s="131"/>
      <c r="I3" s="131"/>
      <c r="J3" s="132"/>
      <c r="K3" s="133"/>
    </row>
    <row r="4" spans="1:11" x14ac:dyDescent="0.2">
      <c r="A4" s="11"/>
      <c r="B4" s="131" t="s">
        <v>297</v>
      </c>
      <c r="C4" s="131"/>
      <c r="D4" s="131"/>
      <c r="E4" s="131"/>
      <c r="F4" s="131"/>
      <c r="G4" s="131"/>
      <c r="H4" s="131"/>
      <c r="I4" s="131"/>
      <c r="J4" s="132"/>
      <c r="K4" s="133"/>
    </row>
    <row r="5" spans="1:11" x14ac:dyDescent="0.2">
      <c r="A5" s="11"/>
      <c r="B5" s="131" t="s">
        <v>379</v>
      </c>
      <c r="C5" s="131"/>
      <c r="D5" s="131"/>
      <c r="E5" s="131"/>
      <c r="F5" s="131"/>
      <c r="G5" s="131"/>
      <c r="H5" s="131"/>
      <c r="I5" s="131"/>
      <c r="J5" s="132"/>
      <c r="K5" s="133"/>
    </row>
    <row r="6" spans="1:11" ht="13.5" thickBot="1" x14ac:dyDescent="0.25">
      <c r="A6" s="136" t="s">
        <v>298</v>
      </c>
      <c r="B6" s="137"/>
      <c r="C6" s="138" t="s">
        <v>382</v>
      </c>
      <c r="D6" s="138"/>
      <c r="E6" s="138"/>
      <c r="F6" s="138"/>
      <c r="G6" s="138"/>
      <c r="H6" s="12"/>
      <c r="I6" s="13"/>
      <c r="J6" s="134"/>
      <c r="K6" s="135"/>
    </row>
    <row r="7" spans="1:11" ht="12.75" customHeight="1" x14ac:dyDescent="0.2">
      <c r="A7" s="125" t="s">
        <v>326</v>
      </c>
      <c r="B7" s="127" t="s">
        <v>327</v>
      </c>
      <c r="C7" s="127" t="s">
        <v>381</v>
      </c>
      <c r="D7" s="127" t="s">
        <v>323</v>
      </c>
      <c r="E7" s="127" t="s">
        <v>324</v>
      </c>
      <c r="F7" s="127" t="s">
        <v>328</v>
      </c>
      <c r="G7" s="127" t="s">
        <v>325</v>
      </c>
      <c r="H7" s="129" t="s">
        <v>329</v>
      </c>
      <c r="I7" s="129"/>
      <c r="J7" s="129"/>
      <c r="K7" s="130"/>
    </row>
    <row r="8" spans="1:11" ht="23.25" thickBot="1" x14ac:dyDescent="0.25">
      <c r="A8" s="126"/>
      <c r="B8" s="128"/>
      <c r="C8" s="128"/>
      <c r="D8" s="128"/>
      <c r="E8" s="128"/>
      <c r="F8" s="128"/>
      <c r="G8" s="128"/>
      <c r="H8" s="44" t="s">
        <v>299</v>
      </c>
      <c r="I8" s="45" t="s">
        <v>300</v>
      </c>
      <c r="J8" s="46" t="s">
        <v>301</v>
      </c>
      <c r="K8" s="47" t="s">
        <v>302</v>
      </c>
    </row>
    <row r="9" spans="1:11" ht="13.5" thickBot="1" x14ac:dyDescent="0.25">
      <c r="A9" s="50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2" t="s">
        <v>303</v>
      </c>
      <c r="I9" s="52" t="s">
        <v>304</v>
      </c>
      <c r="J9" s="52" t="s">
        <v>305</v>
      </c>
      <c r="K9" s="53" t="s">
        <v>306</v>
      </c>
    </row>
    <row r="10" spans="1:11" hidden="1" x14ac:dyDescent="0.2">
      <c r="A10" s="56"/>
      <c r="B10" s="54"/>
      <c r="C10" s="110">
        <v>153549256125</v>
      </c>
      <c r="D10" s="111">
        <v>51062187441</v>
      </c>
      <c r="E10" s="110">
        <v>24732994508</v>
      </c>
      <c r="F10" s="110">
        <v>16677428926</v>
      </c>
      <c r="G10" s="110">
        <v>14871914717</v>
      </c>
      <c r="H10" s="55"/>
      <c r="I10" s="55"/>
      <c r="J10" s="55"/>
      <c r="K10" s="109"/>
    </row>
    <row r="11" spans="1:11" hidden="1" x14ac:dyDescent="0.2">
      <c r="A11" s="56"/>
      <c r="B11" s="114"/>
      <c r="C11" s="110">
        <v>34717680185</v>
      </c>
      <c r="D11" s="111">
        <v>14107874126</v>
      </c>
      <c r="E11" s="110">
        <v>6027376375</v>
      </c>
      <c r="F11" s="110">
        <v>2344679808</v>
      </c>
      <c r="G11" s="110">
        <v>1606440578</v>
      </c>
      <c r="H11" s="55"/>
      <c r="I11" s="55"/>
      <c r="J11" s="55"/>
      <c r="K11" s="109"/>
    </row>
    <row r="12" spans="1:11" hidden="1" x14ac:dyDescent="0.2">
      <c r="A12" s="56"/>
      <c r="B12" s="114"/>
      <c r="C12" s="110">
        <v>188266936310</v>
      </c>
      <c r="D12" s="111">
        <v>65170061567</v>
      </c>
      <c r="E12" s="110">
        <v>30760370883</v>
      </c>
      <c r="F12" s="110">
        <v>19022108734</v>
      </c>
      <c r="G12" s="110">
        <v>16478355295</v>
      </c>
      <c r="H12" s="55"/>
      <c r="I12" s="55"/>
      <c r="J12" s="55"/>
      <c r="K12" s="109"/>
    </row>
    <row r="13" spans="1:11" hidden="1" x14ac:dyDescent="0.2">
      <c r="A13" s="56"/>
      <c r="B13" s="114"/>
      <c r="C13" s="110"/>
      <c r="D13" s="111"/>
      <c r="E13" s="110"/>
      <c r="F13" s="110"/>
      <c r="G13" s="110"/>
      <c r="H13" s="55"/>
      <c r="I13" s="55"/>
      <c r="J13" s="55"/>
      <c r="K13" s="109"/>
    </row>
    <row r="14" spans="1:11" ht="13.5" hidden="1" thickBot="1" x14ac:dyDescent="0.25">
      <c r="A14" s="56"/>
      <c r="B14" s="54"/>
      <c r="C14" s="112"/>
      <c r="D14" s="112"/>
      <c r="E14" s="112"/>
      <c r="F14" s="112"/>
      <c r="G14" s="112"/>
      <c r="H14" s="55"/>
      <c r="I14" s="55"/>
      <c r="J14" s="55"/>
      <c r="K14" s="109"/>
    </row>
    <row r="15" spans="1:11" s="57" customFormat="1" x14ac:dyDescent="0.2">
      <c r="A15" s="115"/>
      <c r="B15" s="116" t="s">
        <v>307</v>
      </c>
      <c r="C15" s="117">
        <f>C16+C17+C18+C19+C20+C21</f>
        <v>188266936310</v>
      </c>
      <c r="D15" s="118">
        <f t="shared" ref="D15:G15" si="0">D16+D17+D18+D19+D20+D21</f>
        <v>65170061567</v>
      </c>
      <c r="E15" s="118">
        <f t="shared" si="0"/>
        <v>30760370883</v>
      </c>
      <c r="F15" s="118">
        <f t="shared" si="0"/>
        <v>19022108734</v>
      </c>
      <c r="G15" s="118">
        <f t="shared" si="0"/>
        <v>16478355295</v>
      </c>
      <c r="H15" s="84">
        <f>D15/C15*100</f>
        <v>34.615776325000105</v>
      </c>
      <c r="I15" s="84">
        <f>E15/D15*100</f>
        <v>47.200156242565299</v>
      </c>
      <c r="J15" s="84">
        <f>F15/E15*100</f>
        <v>61.839659886912287</v>
      </c>
      <c r="K15" s="85">
        <f>G15/F15*100</f>
        <v>86.627384615600945</v>
      </c>
    </row>
    <row r="16" spans="1:11" s="57" customFormat="1" x14ac:dyDescent="0.2">
      <c r="A16" s="1" t="s">
        <v>308</v>
      </c>
      <c r="B16" s="2" t="s">
        <v>309</v>
      </c>
      <c r="C16" s="3">
        <f>C24+C139+C153</f>
        <v>119484874504</v>
      </c>
      <c r="D16" s="3">
        <f t="shared" ref="D16:G16" si="1">D24+D139+D153</f>
        <v>41543797644</v>
      </c>
      <c r="E16" s="3">
        <f t="shared" si="1"/>
        <v>16342004229</v>
      </c>
      <c r="F16" s="3">
        <f t="shared" si="1"/>
        <v>15961210239</v>
      </c>
      <c r="G16" s="3">
        <f t="shared" si="1"/>
        <v>14871914717</v>
      </c>
      <c r="H16" s="67">
        <f t="shared" ref="H16:H77" si="2">D16/C16*100</f>
        <v>34.769085054869628</v>
      </c>
      <c r="I16" s="67">
        <f t="shared" ref="I16:I77" si="3">E16/D16*100</f>
        <v>39.336808755518788</v>
      </c>
      <c r="J16" s="67">
        <f t="shared" ref="J16:J75" si="4">F16/E16*100</f>
        <v>97.669845236459707</v>
      </c>
      <c r="K16" s="68">
        <f t="shared" ref="K16:K66" si="5">G16/F16*100</f>
        <v>93.175357597017367</v>
      </c>
    </row>
    <row r="17" spans="1:11" s="57" customFormat="1" x14ac:dyDescent="0.2">
      <c r="A17" s="1" t="s">
        <v>310</v>
      </c>
      <c r="B17" s="2" t="s">
        <v>311</v>
      </c>
      <c r="C17" s="3">
        <f>C25+C184</f>
        <v>27819178843</v>
      </c>
      <c r="D17" s="3">
        <f t="shared" ref="D17:G17" si="6">D25+D184</f>
        <v>12694034462</v>
      </c>
      <c r="E17" s="3">
        <f>E25+E184</f>
        <v>5221394016</v>
      </c>
      <c r="F17" s="3">
        <f t="shared" si="6"/>
        <v>1882171048</v>
      </c>
      <c r="G17" s="3">
        <f t="shared" si="6"/>
        <v>1391409338</v>
      </c>
      <c r="H17" s="67">
        <f t="shared" si="2"/>
        <v>45.630514594409519</v>
      </c>
      <c r="I17" s="67">
        <f t="shared" si="3"/>
        <v>41.132659846090782</v>
      </c>
      <c r="J17" s="67">
        <f t="shared" si="4"/>
        <v>36.047290095948199</v>
      </c>
      <c r="K17" s="68">
        <f t="shared" si="5"/>
        <v>73.925764583326014</v>
      </c>
    </row>
    <row r="18" spans="1:11" s="57" customFormat="1" x14ac:dyDescent="0.2">
      <c r="A18" s="1" t="s">
        <v>312</v>
      </c>
      <c r="B18" s="2" t="s">
        <v>313</v>
      </c>
      <c r="C18" s="3">
        <f>C27+C144+C168</f>
        <v>30962882963</v>
      </c>
      <c r="D18" s="3">
        <f t="shared" ref="D18" si="7">D27+D144+D168</f>
        <v>7347383885</v>
      </c>
      <c r="E18" s="3">
        <f>E27+E144+E168</f>
        <v>6259849816</v>
      </c>
      <c r="F18" s="3">
        <f>F27+F144+F168</f>
        <v>1099567735</v>
      </c>
      <c r="G18" s="3">
        <f>G27+G144+G168</f>
        <v>215031240</v>
      </c>
      <c r="H18" s="67">
        <f t="shared" si="2"/>
        <v>23.729650413302828</v>
      </c>
      <c r="I18" s="67">
        <f t="shared" si="3"/>
        <v>85.198349698043572</v>
      </c>
      <c r="J18" s="67">
        <f t="shared" si="4"/>
        <v>17.565401204826607</v>
      </c>
      <c r="K18" s="68">
        <f t="shared" si="5"/>
        <v>19.555979423132129</v>
      </c>
    </row>
    <row r="19" spans="1:11" s="57" customFormat="1" x14ac:dyDescent="0.2">
      <c r="A19" s="1" t="s">
        <v>314</v>
      </c>
      <c r="B19" s="2" t="s">
        <v>315</v>
      </c>
      <c r="C19" s="3">
        <f>C28+C148+C177</f>
        <v>8000000000</v>
      </c>
      <c r="D19" s="3">
        <f t="shared" ref="D19:G19" si="8">D28+D148+D177</f>
        <v>3584845576</v>
      </c>
      <c r="E19" s="3">
        <f t="shared" si="8"/>
        <v>2937122822</v>
      </c>
      <c r="F19" s="3">
        <f t="shared" si="8"/>
        <v>79159712</v>
      </c>
      <c r="G19" s="3">
        <f t="shared" si="8"/>
        <v>0</v>
      </c>
      <c r="H19" s="67">
        <f>D19/C19*100</f>
        <v>44.810569700000002</v>
      </c>
      <c r="I19" s="67">
        <f>E19/D19*100</f>
        <v>81.931641397989182</v>
      </c>
      <c r="J19" s="67">
        <f>F19/E19*100</f>
        <v>2.6951447657233856</v>
      </c>
      <c r="K19" s="68">
        <f>G19/F19*100</f>
        <v>0</v>
      </c>
    </row>
    <row r="20" spans="1:11" s="57" customFormat="1" x14ac:dyDescent="0.2">
      <c r="A20" s="1" t="s">
        <v>316</v>
      </c>
      <c r="B20" s="2" t="s">
        <v>317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67">
        <v>0</v>
      </c>
      <c r="I20" s="67">
        <v>0</v>
      </c>
      <c r="J20" s="67">
        <v>0</v>
      </c>
      <c r="K20" s="68">
        <v>0</v>
      </c>
    </row>
    <row r="21" spans="1:11" s="57" customFormat="1" x14ac:dyDescent="0.2">
      <c r="A21" s="1" t="s">
        <v>318</v>
      </c>
      <c r="B21" s="2" t="s">
        <v>319</v>
      </c>
      <c r="C21" s="3">
        <f>C180</f>
        <v>2000000000</v>
      </c>
      <c r="D21" s="3">
        <f t="shared" ref="D21:G21" si="9">D180</f>
        <v>0</v>
      </c>
      <c r="E21" s="3">
        <f t="shared" si="9"/>
        <v>0</v>
      </c>
      <c r="F21" s="3">
        <f t="shared" si="9"/>
        <v>0</v>
      </c>
      <c r="G21" s="3">
        <f t="shared" si="9"/>
        <v>0</v>
      </c>
      <c r="H21" s="67">
        <f t="shared" si="2"/>
        <v>0</v>
      </c>
      <c r="I21" s="67">
        <v>0</v>
      </c>
      <c r="J21" s="67">
        <v>0</v>
      </c>
      <c r="K21" s="68">
        <v>0</v>
      </c>
    </row>
    <row r="22" spans="1:11" s="57" customFormat="1" x14ac:dyDescent="0.2">
      <c r="A22" s="69"/>
      <c r="B22" s="62"/>
      <c r="C22" s="62"/>
      <c r="D22" s="63"/>
      <c r="E22" s="63"/>
      <c r="F22" s="63"/>
      <c r="G22" s="64"/>
      <c r="H22" s="70"/>
      <c r="I22" s="70"/>
      <c r="J22" s="70"/>
      <c r="K22" s="71"/>
    </row>
    <row r="23" spans="1:11" s="57" customFormat="1" x14ac:dyDescent="0.2">
      <c r="A23" s="14" t="s">
        <v>0</v>
      </c>
      <c r="B23" s="15" t="s">
        <v>1</v>
      </c>
      <c r="C23" s="19">
        <f>C25+C26+C27+C28</f>
        <v>94766276193</v>
      </c>
      <c r="D23" s="20">
        <f>D25+D26+D27+D28</f>
        <v>40875097701</v>
      </c>
      <c r="E23" s="20">
        <f t="shared" ref="E23:G23" si="10">E25+E26+E27+E28</f>
        <v>14741083750</v>
      </c>
      <c r="F23" s="20">
        <f t="shared" si="10"/>
        <v>12728756402</v>
      </c>
      <c r="G23" s="20">
        <f t="shared" si="10"/>
        <v>11219594909</v>
      </c>
      <c r="H23" s="67">
        <f t="shared" si="2"/>
        <v>43.132535478923124</v>
      </c>
      <c r="I23" s="67">
        <f t="shared" si="3"/>
        <v>36.063727254746993</v>
      </c>
      <c r="J23" s="67">
        <f t="shared" si="4"/>
        <v>86.3488507213725</v>
      </c>
      <c r="K23" s="68">
        <f t="shared" si="5"/>
        <v>88.143684698350626</v>
      </c>
    </row>
    <row r="24" spans="1:11" s="57" customFormat="1" x14ac:dyDescent="0.2">
      <c r="A24" s="14" t="s">
        <v>2</v>
      </c>
      <c r="B24" s="15" t="s">
        <v>1</v>
      </c>
      <c r="C24" s="19">
        <f>C26</f>
        <v>78107010579</v>
      </c>
      <c r="D24" s="20">
        <f>D26</f>
        <v>34999422886</v>
      </c>
      <c r="E24" s="20">
        <f t="shared" ref="E24:G24" si="11">E26</f>
        <v>11098255671</v>
      </c>
      <c r="F24" s="20">
        <f t="shared" si="11"/>
        <v>10894012443</v>
      </c>
      <c r="G24" s="20">
        <f t="shared" si="11"/>
        <v>9847555200</v>
      </c>
      <c r="H24" s="67">
        <f t="shared" si="2"/>
        <v>44.809579353444121</v>
      </c>
      <c r="I24" s="67">
        <f t="shared" si="3"/>
        <v>31.709824779537655</v>
      </c>
      <c r="J24" s="67">
        <f t="shared" si="4"/>
        <v>98.159681718869635</v>
      </c>
      <c r="K24" s="68">
        <f t="shared" si="5"/>
        <v>90.394198203138586</v>
      </c>
    </row>
    <row r="25" spans="1:11" s="57" customFormat="1" x14ac:dyDescent="0.2">
      <c r="A25" s="14" t="s">
        <v>86</v>
      </c>
      <c r="B25" s="15" t="s">
        <v>1</v>
      </c>
      <c r="C25" s="19">
        <f>C84</f>
        <v>15034678843</v>
      </c>
      <c r="D25" s="19">
        <f t="shared" ref="D25:G25" si="12">D84</f>
        <v>4929837940</v>
      </c>
      <c r="E25" s="19">
        <f>E84</f>
        <v>3146748048</v>
      </c>
      <c r="F25" s="19">
        <f t="shared" si="12"/>
        <v>1805514297</v>
      </c>
      <c r="G25" s="19">
        <f t="shared" si="12"/>
        <v>1372039709</v>
      </c>
      <c r="H25" s="67">
        <f t="shared" si="2"/>
        <v>32.789778827203115</v>
      </c>
      <c r="I25" s="67">
        <f t="shared" si="3"/>
        <v>63.83065906624914</v>
      </c>
      <c r="J25" s="67">
        <f t="shared" si="4"/>
        <v>57.377148391258814</v>
      </c>
      <c r="K25" s="68">
        <f t="shared" si="5"/>
        <v>75.991628051893514</v>
      </c>
    </row>
    <row r="26" spans="1:11" s="57" customFormat="1" hidden="1" x14ac:dyDescent="0.2">
      <c r="A26" s="14" t="s">
        <v>2</v>
      </c>
      <c r="B26" s="15" t="s">
        <v>3</v>
      </c>
      <c r="C26" s="19">
        <f>C29+C57</f>
        <v>78107010579</v>
      </c>
      <c r="D26" s="20">
        <f>D29+D57</f>
        <v>34999422886</v>
      </c>
      <c r="E26" s="20">
        <f>E29+E57</f>
        <v>11098255671</v>
      </c>
      <c r="F26" s="20">
        <f>F29+F57</f>
        <v>10894012443</v>
      </c>
      <c r="G26" s="20">
        <f>G29+G57</f>
        <v>9847555200</v>
      </c>
      <c r="H26" s="67">
        <f t="shared" si="2"/>
        <v>44.809579353444121</v>
      </c>
      <c r="I26" s="67">
        <f t="shared" si="3"/>
        <v>31.709824779537655</v>
      </c>
      <c r="J26" s="67">
        <f t="shared" si="4"/>
        <v>98.159681718869635</v>
      </c>
      <c r="K26" s="68">
        <f t="shared" si="5"/>
        <v>90.394198203138586</v>
      </c>
    </row>
    <row r="27" spans="1:11" s="57" customFormat="1" x14ac:dyDescent="0.2">
      <c r="A27" s="14" t="s">
        <v>334</v>
      </c>
      <c r="B27" s="15" t="s">
        <v>335</v>
      </c>
      <c r="C27" s="19">
        <f>C70</f>
        <v>624586771</v>
      </c>
      <c r="D27" s="20">
        <f>D70</f>
        <v>243851255</v>
      </c>
      <c r="E27" s="20">
        <f>E70</f>
        <v>155000000</v>
      </c>
      <c r="F27" s="72">
        <f>F70</f>
        <v>0</v>
      </c>
      <c r="G27" s="72">
        <f t="shared" ref="G27" si="13">G70</f>
        <v>0</v>
      </c>
      <c r="H27" s="67">
        <f t="shared" si="2"/>
        <v>39.042014067890015</v>
      </c>
      <c r="I27" s="67">
        <f t="shared" si="3"/>
        <v>63.563339052735245</v>
      </c>
      <c r="J27" s="67">
        <f t="shared" si="4"/>
        <v>0</v>
      </c>
      <c r="K27" s="68">
        <v>0</v>
      </c>
    </row>
    <row r="28" spans="1:11" s="57" customFormat="1" x14ac:dyDescent="0.2">
      <c r="A28" s="14" t="s">
        <v>80</v>
      </c>
      <c r="B28" s="15" t="s">
        <v>81</v>
      </c>
      <c r="C28" s="19">
        <f>C80</f>
        <v>1000000000</v>
      </c>
      <c r="D28" s="20">
        <f t="shared" ref="D28:G28" si="14">D80</f>
        <v>701985620</v>
      </c>
      <c r="E28" s="20">
        <f t="shared" si="14"/>
        <v>341080031</v>
      </c>
      <c r="F28" s="72">
        <f t="shared" si="14"/>
        <v>29229662</v>
      </c>
      <c r="G28" s="72">
        <f t="shared" si="14"/>
        <v>0</v>
      </c>
      <c r="H28" s="67">
        <f t="shared" si="2"/>
        <v>70.198561999999995</v>
      </c>
      <c r="I28" s="67">
        <f t="shared" si="3"/>
        <v>48.587894293333243</v>
      </c>
      <c r="J28" s="67">
        <f t="shared" si="4"/>
        <v>8.5697371125194959</v>
      </c>
      <c r="K28" s="68">
        <f t="shared" si="5"/>
        <v>0</v>
      </c>
    </row>
    <row r="29" spans="1:11" s="59" customFormat="1" x14ac:dyDescent="0.2">
      <c r="A29" s="14" t="s">
        <v>4</v>
      </c>
      <c r="B29" s="15" t="s">
        <v>5</v>
      </c>
      <c r="C29" s="19">
        <f>C30+C43+C49</f>
        <v>70973529386</v>
      </c>
      <c r="D29" s="20">
        <f t="shared" ref="D29:G29" si="15">D30+D43+D49</f>
        <v>28476572966</v>
      </c>
      <c r="E29" s="20">
        <f t="shared" si="15"/>
        <v>10490129757</v>
      </c>
      <c r="F29" s="20">
        <f t="shared" si="15"/>
        <v>10462496565</v>
      </c>
      <c r="G29" s="20">
        <f t="shared" si="15"/>
        <v>9661853713</v>
      </c>
      <c r="H29" s="67">
        <f t="shared" si="2"/>
        <v>40.122808055840032</v>
      </c>
      <c r="I29" s="67">
        <f t="shared" si="3"/>
        <v>36.837753508910062</v>
      </c>
      <c r="J29" s="67">
        <f t="shared" si="4"/>
        <v>99.736579121134696</v>
      </c>
      <c r="K29" s="68">
        <f t="shared" si="5"/>
        <v>92.347497110026538</v>
      </c>
    </row>
    <row r="30" spans="1:11" s="58" customFormat="1" x14ac:dyDescent="0.2">
      <c r="A30" s="21" t="s">
        <v>6</v>
      </c>
      <c r="B30" s="16" t="s">
        <v>7</v>
      </c>
      <c r="C30" s="17">
        <f>C31+C32+C33+C34+C35+C36+C37+C38+C39+C40+C41+C42</f>
        <v>44413050880</v>
      </c>
      <c r="D30" s="18">
        <f t="shared" ref="D30:G30" si="16">D31+D32+D33+D34+D35+D36+D37+D38+D39+D40+D41+D42</f>
        <v>4167704651</v>
      </c>
      <c r="E30" s="18">
        <f t="shared" si="16"/>
        <v>4151497776</v>
      </c>
      <c r="F30" s="18">
        <f t="shared" si="16"/>
        <v>4151497776</v>
      </c>
      <c r="G30" s="18">
        <f t="shared" si="16"/>
        <v>4123821105</v>
      </c>
      <c r="H30" s="73">
        <f t="shared" si="2"/>
        <v>9.3839638764307285</v>
      </c>
      <c r="I30" s="73">
        <f t="shared" si="3"/>
        <v>99.611131873365565</v>
      </c>
      <c r="J30" s="73">
        <f t="shared" si="4"/>
        <v>100</v>
      </c>
      <c r="K30" s="74">
        <f t="shared" si="5"/>
        <v>99.333332871813155</v>
      </c>
    </row>
    <row r="31" spans="1:11" s="57" customFormat="1" x14ac:dyDescent="0.2">
      <c r="A31" s="22" t="s">
        <v>8</v>
      </c>
      <c r="B31" s="23" t="s">
        <v>9</v>
      </c>
      <c r="C31" s="24">
        <v>32544800287</v>
      </c>
      <c r="D31" s="25">
        <v>3544772830</v>
      </c>
      <c r="E31" s="25">
        <v>3544772830</v>
      </c>
      <c r="F31" s="25">
        <v>3544772830</v>
      </c>
      <c r="G31" s="25">
        <v>3544772830</v>
      </c>
      <c r="H31" s="70">
        <f t="shared" si="2"/>
        <v>10.891979052690507</v>
      </c>
      <c r="I31" s="70">
        <f t="shared" si="3"/>
        <v>100</v>
      </c>
      <c r="J31" s="70">
        <f t="shared" si="4"/>
        <v>100</v>
      </c>
      <c r="K31" s="71">
        <f t="shared" si="5"/>
        <v>100</v>
      </c>
    </row>
    <row r="32" spans="1:11" s="57" customFormat="1" x14ac:dyDescent="0.2">
      <c r="A32" s="22" t="s">
        <v>10</v>
      </c>
      <c r="B32" s="23" t="s">
        <v>11</v>
      </c>
      <c r="C32" s="24">
        <v>957566567</v>
      </c>
      <c r="D32" s="25">
        <v>61158726</v>
      </c>
      <c r="E32" s="25">
        <v>61158726</v>
      </c>
      <c r="F32" s="25">
        <v>61158726</v>
      </c>
      <c r="G32" s="25">
        <v>61158726</v>
      </c>
      <c r="H32" s="70">
        <f t="shared" si="2"/>
        <v>6.3868902808090624</v>
      </c>
      <c r="I32" s="70">
        <f t="shared" si="3"/>
        <v>100</v>
      </c>
      <c r="J32" s="70">
        <f t="shared" si="4"/>
        <v>100</v>
      </c>
      <c r="K32" s="71">
        <f t="shared" si="5"/>
        <v>100</v>
      </c>
    </row>
    <row r="33" spans="1:11" s="57" customFormat="1" x14ac:dyDescent="0.2">
      <c r="A33" s="22" t="s">
        <v>12</v>
      </c>
      <c r="B33" s="23" t="s">
        <v>13</v>
      </c>
      <c r="C33" s="24">
        <v>171000000</v>
      </c>
      <c r="D33" s="25">
        <v>10234740</v>
      </c>
      <c r="E33" s="25">
        <v>10234740</v>
      </c>
      <c r="F33" s="25">
        <v>10234740</v>
      </c>
      <c r="G33" s="25">
        <v>10234740</v>
      </c>
      <c r="H33" s="70">
        <f t="shared" si="2"/>
        <v>5.9852280701754381</v>
      </c>
      <c r="I33" s="70">
        <f t="shared" si="3"/>
        <v>100</v>
      </c>
      <c r="J33" s="70">
        <f t="shared" si="4"/>
        <v>100</v>
      </c>
      <c r="K33" s="71">
        <f t="shared" si="5"/>
        <v>100</v>
      </c>
    </row>
    <row r="34" spans="1:11" s="57" customFormat="1" x14ac:dyDescent="0.2">
      <c r="A34" s="22" t="s">
        <v>14</v>
      </c>
      <c r="B34" s="23" t="s">
        <v>15</v>
      </c>
      <c r="C34" s="24">
        <v>3167743298</v>
      </c>
      <c r="D34" s="39">
        <v>0</v>
      </c>
      <c r="E34" s="39">
        <v>0</v>
      </c>
      <c r="F34" s="39">
        <v>0</v>
      </c>
      <c r="G34" s="39">
        <v>0</v>
      </c>
      <c r="H34" s="70">
        <f t="shared" si="2"/>
        <v>0</v>
      </c>
      <c r="I34" s="70">
        <v>0</v>
      </c>
      <c r="J34" s="70">
        <v>0</v>
      </c>
      <c r="K34" s="71">
        <v>0</v>
      </c>
    </row>
    <row r="35" spans="1:11" s="57" customFormat="1" x14ac:dyDescent="0.2">
      <c r="A35" s="22" t="s">
        <v>16</v>
      </c>
      <c r="B35" s="23" t="s">
        <v>17</v>
      </c>
      <c r="C35" s="24">
        <v>2370948621</v>
      </c>
      <c r="D35" s="39">
        <v>0</v>
      </c>
      <c r="E35" s="39">
        <v>0</v>
      </c>
      <c r="F35" s="39">
        <v>0</v>
      </c>
      <c r="G35" s="39">
        <v>0</v>
      </c>
      <c r="H35" s="70">
        <f t="shared" si="2"/>
        <v>0</v>
      </c>
      <c r="I35" s="70">
        <v>0</v>
      </c>
      <c r="J35" s="70">
        <v>0</v>
      </c>
      <c r="K35" s="71">
        <v>0</v>
      </c>
    </row>
    <row r="36" spans="1:11" s="57" customFormat="1" x14ac:dyDescent="0.2">
      <c r="A36" s="22" t="s">
        <v>18</v>
      </c>
      <c r="B36" s="23" t="s">
        <v>19</v>
      </c>
      <c r="C36" s="24">
        <v>2193690156</v>
      </c>
      <c r="D36" s="25">
        <v>242948750</v>
      </c>
      <c r="E36" s="25">
        <v>242948750</v>
      </c>
      <c r="F36" s="25">
        <v>242948750</v>
      </c>
      <c r="G36" s="25">
        <v>242948750</v>
      </c>
      <c r="H36" s="70">
        <f t="shared" si="2"/>
        <v>11.074889009986514</v>
      </c>
      <c r="I36" s="70">
        <f t="shared" si="3"/>
        <v>100</v>
      </c>
      <c r="J36" s="70">
        <f t="shared" si="4"/>
        <v>100</v>
      </c>
      <c r="K36" s="71">
        <f t="shared" si="5"/>
        <v>100</v>
      </c>
    </row>
    <row r="37" spans="1:11" s="57" customFormat="1" x14ac:dyDescent="0.2">
      <c r="A37" s="22" t="s">
        <v>20</v>
      </c>
      <c r="B37" s="23" t="s">
        <v>21</v>
      </c>
      <c r="C37" s="24">
        <v>44546873</v>
      </c>
      <c r="D37" s="25">
        <v>3569461</v>
      </c>
      <c r="E37" s="25">
        <v>3569461</v>
      </c>
      <c r="F37" s="25">
        <v>3569461</v>
      </c>
      <c r="G37" s="25">
        <v>3569461</v>
      </c>
      <c r="H37" s="70">
        <f t="shared" si="2"/>
        <v>8.0128205631852101</v>
      </c>
      <c r="I37" s="70">
        <f t="shared" si="3"/>
        <v>100</v>
      </c>
      <c r="J37" s="70">
        <f t="shared" si="4"/>
        <v>100</v>
      </c>
      <c r="K37" s="71">
        <f t="shared" si="5"/>
        <v>100</v>
      </c>
    </row>
    <row r="38" spans="1:11" s="57" customFormat="1" x14ac:dyDescent="0.2">
      <c r="A38" s="22" t="s">
        <v>22</v>
      </c>
      <c r="B38" s="23" t="s">
        <v>23</v>
      </c>
      <c r="C38" s="24">
        <v>110293772</v>
      </c>
      <c r="D38" s="25">
        <v>8837642</v>
      </c>
      <c r="E38" s="25">
        <v>8837642</v>
      </c>
      <c r="F38" s="25">
        <v>8837642</v>
      </c>
      <c r="G38" s="25">
        <v>8837642</v>
      </c>
      <c r="H38" s="70">
        <f t="shared" si="2"/>
        <v>8.0128205244444803</v>
      </c>
      <c r="I38" s="70">
        <f t="shared" si="3"/>
        <v>100</v>
      </c>
      <c r="J38" s="70">
        <f t="shared" si="4"/>
        <v>100</v>
      </c>
      <c r="K38" s="71">
        <f t="shared" si="5"/>
        <v>100</v>
      </c>
    </row>
    <row r="39" spans="1:11" s="57" customFormat="1" x14ac:dyDescent="0.2">
      <c r="A39" s="22" t="s">
        <v>24</v>
      </c>
      <c r="B39" s="23" t="s">
        <v>25</v>
      </c>
      <c r="C39" s="24">
        <v>430470757</v>
      </c>
      <c r="D39" s="25">
        <v>35954241</v>
      </c>
      <c r="E39" s="25">
        <v>35954241</v>
      </c>
      <c r="F39" s="25">
        <v>35954241</v>
      </c>
      <c r="G39" s="25">
        <v>35954241</v>
      </c>
      <c r="H39" s="70">
        <f t="shared" si="2"/>
        <v>8.3523074251475808</v>
      </c>
      <c r="I39" s="70">
        <f t="shared" si="3"/>
        <v>100</v>
      </c>
      <c r="J39" s="70">
        <f t="shared" si="4"/>
        <v>100</v>
      </c>
      <c r="K39" s="71">
        <f t="shared" si="5"/>
        <v>100</v>
      </c>
    </row>
    <row r="40" spans="1:11" s="57" customFormat="1" x14ac:dyDescent="0.2">
      <c r="A40" s="22" t="s">
        <v>26</v>
      </c>
      <c r="B40" s="23" t="s">
        <v>27</v>
      </c>
      <c r="C40" s="24">
        <v>1724255910</v>
      </c>
      <c r="D40" s="25">
        <v>169085283</v>
      </c>
      <c r="E40" s="25">
        <v>169085283</v>
      </c>
      <c r="F40" s="25">
        <v>169085283</v>
      </c>
      <c r="G40" s="25">
        <v>169085283</v>
      </c>
      <c r="H40" s="70">
        <f t="shared" si="2"/>
        <v>9.80627539214872</v>
      </c>
      <c r="I40" s="70">
        <f t="shared" si="3"/>
        <v>100</v>
      </c>
      <c r="J40" s="70">
        <f t="shared" si="4"/>
        <v>100</v>
      </c>
      <c r="K40" s="71">
        <f t="shared" si="5"/>
        <v>100</v>
      </c>
    </row>
    <row r="41" spans="1:11" s="57" customFormat="1" x14ac:dyDescent="0.2">
      <c r="A41" s="22" t="s">
        <v>28</v>
      </c>
      <c r="B41" s="23" t="s">
        <v>29</v>
      </c>
      <c r="C41" s="24">
        <v>418734639</v>
      </c>
      <c r="D41" s="25">
        <v>36063391</v>
      </c>
      <c r="E41" s="25">
        <v>36063391</v>
      </c>
      <c r="F41" s="25">
        <v>36063391</v>
      </c>
      <c r="G41" s="25">
        <v>36063391</v>
      </c>
      <c r="H41" s="70">
        <f t="shared" si="2"/>
        <v>8.6124690056988573</v>
      </c>
      <c r="I41" s="70">
        <f t="shared" si="3"/>
        <v>100</v>
      </c>
      <c r="J41" s="70">
        <f t="shared" si="4"/>
        <v>100</v>
      </c>
      <c r="K41" s="71">
        <f t="shared" si="5"/>
        <v>100</v>
      </c>
    </row>
    <row r="42" spans="1:11" s="57" customFormat="1" x14ac:dyDescent="0.2">
      <c r="A42" s="22" t="s">
        <v>30</v>
      </c>
      <c r="B42" s="23" t="s">
        <v>31</v>
      </c>
      <c r="C42" s="24">
        <v>279000000</v>
      </c>
      <c r="D42" s="25">
        <v>55079587</v>
      </c>
      <c r="E42" s="25">
        <v>38872712</v>
      </c>
      <c r="F42" s="25">
        <v>38872712</v>
      </c>
      <c r="G42" s="25">
        <v>11196041</v>
      </c>
      <c r="H42" s="70">
        <f t="shared" si="2"/>
        <v>19.741787455197134</v>
      </c>
      <c r="I42" s="70">
        <f t="shared" si="3"/>
        <v>70.575532819445428</v>
      </c>
      <c r="J42" s="70">
        <f t="shared" si="4"/>
        <v>100</v>
      </c>
      <c r="K42" s="71">
        <f t="shared" si="5"/>
        <v>28.801800605010531</v>
      </c>
    </row>
    <row r="43" spans="1:11" s="58" customFormat="1" x14ac:dyDescent="0.2">
      <c r="A43" s="21" t="s">
        <v>32</v>
      </c>
      <c r="B43" s="16" t="s">
        <v>33</v>
      </c>
      <c r="C43" s="17">
        <f>C44+C45+C46+C47+C48</f>
        <v>13588884874</v>
      </c>
      <c r="D43" s="18">
        <f t="shared" ref="D43:G43" si="17">D44+D45+D46+D47+D48</f>
        <v>11893474683</v>
      </c>
      <c r="E43" s="18">
        <f t="shared" si="17"/>
        <v>3527278166</v>
      </c>
      <c r="F43" s="18">
        <f t="shared" si="17"/>
        <v>3527278166</v>
      </c>
      <c r="G43" s="18">
        <f t="shared" si="17"/>
        <v>2777678958</v>
      </c>
      <c r="H43" s="73">
        <f t="shared" si="2"/>
        <v>87.523551735699257</v>
      </c>
      <c r="I43" s="73">
        <f t="shared" si="3"/>
        <v>29.657255427984669</v>
      </c>
      <c r="J43" s="73">
        <f t="shared" si="4"/>
        <v>100</v>
      </c>
      <c r="K43" s="74">
        <f t="shared" si="5"/>
        <v>78.74850882968326</v>
      </c>
    </row>
    <row r="44" spans="1:11" s="57" customFormat="1" x14ac:dyDescent="0.2">
      <c r="A44" s="22" t="s">
        <v>34</v>
      </c>
      <c r="B44" s="23" t="s">
        <v>35</v>
      </c>
      <c r="C44" s="24">
        <v>2902667005</v>
      </c>
      <c r="D44" s="25">
        <v>2836697033</v>
      </c>
      <c r="E44" s="25">
        <v>419929358</v>
      </c>
      <c r="F44" s="25">
        <v>419929358</v>
      </c>
      <c r="G44" s="25">
        <v>208707196</v>
      </c>
      <c r="H44" s="70">
        <f t="shared" si="2"/>
        <v>97.727263517090904</v>
      </c>
      <c r="I44" s="70">
        <f t="shared" si="3"/>
        <v>14.803461670910135</v>
      </c>
      <c r="J44" s="70">
        <f t="shared" si="4"/>
        <v>100</v>
      </c>
      <c r="K44" s="71">
        <f t="shared" si="5"/>
        <v>49.700548919468496</v>
      </c>
    </row>
    <row r="45" spans="1:11" s="57" customFormat="1" ht="13.5" thickBot="1" x14ac:dyDescent="0.25">
      <c r="A45" s="40" t="s">
        <v>36</v>
      </c>
      <c r="B45" s="41" t="s">
        <v>37</v>
      </c>
      <c r="C45" s="42">
        <v>4097882832</v>
      </c>
      <c r="D45" s="75">
        <v>4007741167</v>
      </c>
      <c r="E45" s="75">
        <v>597462622</v>
      </c>
      <c r="F45" s="75">
        <v>597462622</v>
      </c>
      <c r="G45" s="75">
        <v>297637867</v>
      </c>
      <c r="H45" s="76">
        <f t="shared" si="2"/>
        <v>97.800286911668337</v>
      </c>
      <c r="I45" s="76">
        <f t="shared" si="3"/>
        <v>14.907714772589257</v>
      </c>
      <c r="J45" s="76">
        <f t="shared" si="4"/>
        <v>100</v>
      </c>
      <c r="K45" s="77">
        <f t="shared" si="5"/>
        <v>49.816985371178582</v>
      </c>
    </row>
    <row r="46" spans="1:11" s="57" customFormat="1" x14ac:dyDescent="0.2">
      <c r="A46" s="29" t="s">
        <v>38</v>
      </c>
      <c r="B46" s="30" t="s">
        <v>39</v>
      </c>
      <c r="C46" s="31">
        <v>1024470708</v>
      </c>
      <c r="D46" s="32">
        <v>1001552025</v>
      </c>
      <c r="E46" s="32">
        <v>143289600</v>
      </c>
      <c r="F46" s="32">
        <v>143289600</v>
      </c>
      <c r="G46" s="32">
        <v>74026200</v>
      </c>
      <c r="H46" s="78">
        <f t="shared" si="2"/>
        <v>97.762875715134641</v>
      </c>
      <c r="I46" s="78">
        <f t="shared" si="3"/>
        <v>14.306755557705554</v>
      </c>
      <c r="J46" s="78">
        <f t="shared" si="4"/>
        <v>100</v>
      </c>
      <c r="K46" s="79">
        <f t="shared" si="5"/>
        <v>51.661948948144179</v>
      </c>
    </row>
    <row r="47" spans="1:11" s="57" customFormat="1" x14ac:dyDescent="0.2">
      <c r="A47" s="22" t="s">
        <v>40</v>
      </c>
      <c r="B47" s="23" t="s">
        <v>41</v>
      </c>
      <c r="C47" s="24">
        <v>352322569</v>
      </c>
      <c r="D47" s="25">
        <v>336360153</v>
      </c>
      <c r="E47" s="25">
        <v>88420969</v>
      </c>
      <c r="F47" s="25">
        <v>88420969</v>
      </c>
      <c r="G47" s="25">
        <v>17377600</v>
      </c>
      <c r="H47" s="70">
        <f t="shared" si="2"/>
        <v>95.469374543530876</v>
      </c>
      <c r="I47" s="70">
        <f t="shared" si="3"/>
        <v>26.287587340941659</v>
      </c>
      <c r="J47" s="70">
        <f t="shared" si="4"/>
        <v>100</v>
      </c>
      <c r="K47" s="71">
        <f t="shared" si="5"/>
        <v>19.653256683943376</v>
      </c>
    </row>
    <row r="48" spans="1:11" s="57" customFormat="1" x14ac:dyDescent="0.2">
      <c r="A48" s="22" t="s">
        <v>42</v>
      </c>
      <c r="B48" s="23" t="s">
        <v>43</v>
      </c>
      <c r="C48" s="24">
        <v>5211541760</v>
      </c>
      <c r="D48" s="25">
        <v>3711124305</v>
      </c>
      <c r="E48" s="25">
        <v>2278175617</v>
      </c>
      <c r="F48" s="25">
        <v>2278175617</v>
      </c>
      <c r="G48" s="25">
        <v>2179930095</v>
      </c>
      <c r="H48" s="70">
        <f t="shared" si="2"/>
        <v>71.20972019228337</v>
      </c>
      <c r="I48" s="70">
        <f t="shared" si="3"/>
        <v>61.387747479398968</v>
      </c>
      <c r="J48" s="70">
        <f t="shared" si="4"/>
        <v>100</v>
      </c>
      <c r="K48" s="71">
        <f t="shared" si="5"/>
        <v>95.687535180919284</v>
      </c>
    </row>
    <row r="49" spans="1:11" s="58" customFormat="1" x14ac:dyDescent="0.2">
      <c r="A49" s="21" t="s">
        <v>44</v>
      </c>
      <c r="B49" s="16" t="s">
        <v>45</v>
      </c>
      <c r="C49" s="17">
        <f>C50+C51+C52+C53+C54+C55+C56</f>
        <v>12971593632</v>
      </c>
      <c r="D49" s="18">
        <f t="shared" ref="D49:G49" si="18">D50+D51+D52+D53+D54+D55+D56</f>
        <v>12415393632</v>
      </c>
      <c r="E49" s="18">
        <f t="shared" si="18"/>
        <v>2811353815</v>
      </c>
      <c r="F49" s="18">
        <f t="shared" si="18"/>
        <v>2783720623</v>
      </c>
      <c r="G49" s="18">
        <f t="shared" si="18"/>
        <v>2760353650</v>
      </c>
      <c r="H49" s="73">
        <f t="shared" si="2"/>
        <v>95.712169099809813</v>
      </c>
      <c r="I49" s="73">
        <f t="shared" si="3"/>
        <v>22.644097306378502</v>
      </c>
      <c r="J49" s="73">
        <f t="shared" si="4"/>
        <v>99.017085937296017</v>
      </c>
      <c r="K49" s="74">
        <f t="shared" si="5"/>
        <v>99.160584837180338</v>
      </c>
    </row>
    <row r="50" spans="1:11" s="57" customFormat="1" x14ac:dyDescent="0.2">
      <c r="A50" s="22" t="s">
        <v>46</v>
      </c>
      <c r="B50" s="23" t="s">
        <v>47</v>
      </c>
      <c r="C50" s="24">
        <v>2981120078</v>
      </c>
      <c r="D50" s="25">
        <v>2981120078</v>
      </c>
      <c r="E50" s="25">
        <v>645086907</v>
      </c>
      <c r="F50" s="25">
        <v>617453715</v>
      </c>
      <c r="G50" s="25">
        <v>595703147</v>
      </c>
      <c r="H50" s="70">
        <f t="shared" si="2"/>
        <v>100</v>
      </c>
      <c r="I50" s="70">
        <f t="shared" si="3"/>
        <v>21.639078269962933</v>
      </c>
      <c r="J50" s="70">
        <f t="shared" si="4"/>
        <v>95.716361361524278</v>
      </c>
      <c r="K50" s="71">
        <f t="shared" si="5"/>
        <v>96.477376769852299</v>
      </c>
    </row>
    <row r="51" spans="1:11" s="57" customFormat="1" x14ac:dyDescent="0.2">
      <c r="A51" s="22" t="s">
        <v>48</v>
      </c>
      <c r="B51" s="23" t="s">
        <v>49</v>
      </c>
      <c r="C51" s="24">
        <v>2456510638</v>
      </c>
      <c r="D51" s="25">
        <v>2456510638</v>
      </c>
      <c r="E51" s="25">
        <v>1243402406</v>
      </c>
      <c r="F51" s="25">
        <v>1243402406</v>
      </c>
      <c r="G51" s="25">
        <v>1243402406</v>
      </c>
      <c r="H51" s="70">
        <f t="shared" si="2"/>
        <v>100</v>
      </c>
      <c r="I51" s="70">
        <f t="shared" si="3"/>
        <v>50.616609867903207</v>
      </c>
      <c r="J51" s="70">
        <f t="shared" si="4"/>
        <v>100</v>
      </c>
      <c r="K51" s="71">
        <f t="shared" si="5"/>
        <v>100</v>
      </c>
    </row>
    <row r="52" spans="1:11" s="57" customFormat="1" x14ac:dyDescent="0.2">
      <c r="A52" s="22" t="s">
        <v>50</v>
      </c>
      <c r="B52" s="23" t="s">
        <v>51</v>
      </c>
      <c r="C52" s="24">
        <v>7135936292</v>
      </c>
      <c r="D52" s="25">
        <v>6765936292</v>
      </c>
      <c r="E52" s="25">
        <v>914159228</v>
      </c>
      <c r="F52" s="25">
        <v>914159228</v>
      </c>
      <c r="G52" s="25">
        <v>912952873</v>
      </c>
      <c r="H52" s="70">
        <f t="shared" si="2"/>
        <v>94.814976131235895</v>
      </c>
      <c r="I52" s="70">
        <f t="shared" si="3"/>
        <v>13.511200646108595</v>
      </c>
      <c r="J52" s="70">
        <f t="shared" si="4"/>
        <v>100</v>
      </c>
      <c r="K52" s="71">
        <f t="shared" si="5"/>
        <v>99.868036665489967</v>
      </c>
    </row>
    <row r="53" spans="1:11" s="57" customFormat="1" x14ac:dyDescent="0.2">
      <c r="A53" s="22" t="s">
        <v>52</v>
      </c>
      <c r="B53" s="23" t="s">
        <v>53</v>
      </c>
      <c r="C53" s="24">
        <v>65622980</v>
      </c>
      <c r="D53" s="25">
        <v>65622980</v>
      </c>
      <c r="E53" s="25">
        <v>5743248</v>
      </c>
      <c r="F53" s="25">
        <v>5743248</v>
      </c>
      <c r="G53" s="25">
        <v>5549248</v>
      </c>
      <c r="H53" s="70">
        <f t="shared" si="2"/>
        <v>100</v>
      </c>
      <c r="I53" s="70">
        <f t="shared" si="3"/>
        <v>8.751885391367475</v>
      </c>
      <c r="J53" s="70">
        <f t="shared" si="4"/>
        <v>100</v>
      </c>
      <c r="K53" s="71">
        <f t="shared" si="5"/>
        <v>96.622120444737888</v>
      </c>
    </row>
    <row r="54" spans="1:11" s="57" customFormat="1" x14ac:dyDescent="0.2">
      <c r="A54" s="22" t="s">
        <v>54</v>
      </c>
      <c r="B54" s="23" t="s">
        <v>55</v>
      </c>
      <c r="C54" s="24">
        <v>137403644</v>
      </c>
      <c r="D54" s="25">
        <v>137403644</v>
      </c>
      <c r="E54" s="25">
        <v>2962026</v>
      </c>
      <c r="F54" s="25">
        <v>2962026</v>
      </c>
      <c r="G54" s="25">
        <v>2745976</v>
      </c>
      <c r="H54" s="70">
        <f t="shared" si="2"/>
        <v>100</v>
      </c>
      <c r="I54" s="70">
        <f t="shared" si="3"/>
        <v>2.1557113871012041</v>
      </c>
      <c r="J54" s="70">
        <f t="shared" si="4"/>
        <v>100</v>
      </c>
      <c r="K54" s="71">
        <f t="shared" si="5"/>
        <v>92.706005956733676</v>
      </c>
    </row>
    <row r="55" spans="1:11" s="57" customFormat="1" x14ac:dyDescent="0.2">
      <c r="A55" s="22" t="s">
        <v>56</v>
      </c>
      <c r="B55" s="23" t="s">
        <v>57</v>
      </c>
      <c r="C55" s="24">
        <v>12000000</v>
      </c>
      <c r="D55" s="25">
        <v>5000000</v>
      </c>
      <c r="E55" s="65">
        <v>0</v>
      </c>
      <c r="F55" s="65">
        <v>0</v>
      </c>
      <c r="G55" s="65">
        <v>0</v>
      </c>
      <c r="H55" s="70">
        <f t="shared" si="2"/>
        <v>41.666666666666671</v>
      </c>
      <c r="I55" s="70">
        <f t="shared" si="3"/>
        <v>0</v>
      </c>
      <c r="J55" s="70">
        <v>0</v>
      </c>
      <c r="K55" s="71">
        <v>0</v>
      </c>
    </row>
    <row r="56" spans="1:11" s="57" customFormat="1" x14ac:dyDescent="0.2">
      <c r="A56" s="22" t="s">
        <v>58</v>
      </c>
      <c r="B56" s="23" t="s">
        <v>59</v>
      </c>
      <c r="C56" s="24">
        <v>183000000</v>
      </c>
      <c r="D56" s="25">
        <v>3800000</v>
      </c>
      <c r="E56" s="65">
        <v>0</v>
      </c>
      <c r="F56" s="65">
        <v>0</v>
      </c>
      <c r="G56" s="65">
        <v>0</v>
      </c>
      <c r="H56" s="70">
        <f t="shared" si="2"/>
        <v>2.0765027322404372</v>
      </c>
      <c r="I56" s="70">
        <f t="shared" si="3"/>
        <v>0</v>
      </c>
      <c r="J56" s="70">
        <v>0</v>
      </c>
      <c r="K56" s="71">
        <v>0</v>
      </c>
    </row>
    <row r="57" spans="1:11" s="59" customFormat="1" x14ac:dyDescent="0.2">
      <c r="A57" s="14" t="s">
        <v>60</v>
      </c>
      <c r="B57" s="15" t="s">
        <v>61</v>
      </c>
      <c r="C57" s="19">
        <f>C58+C65+C67</f>
        <v>7133481193</v>
      </c>
      <c r="D57" s="20">
        <f t="shared" ref="D57:G57" si="19">D58+D65+D67</f>
        <v>6522849920</v>
      </c>
      <c r="E57" s="20">
        <f t="shared" si="19"/>
        <v>608125914</v>
      </c>
      <c r="F57" s="20">
        <f t="shared" si="19"/>
        <v>431515878</v>
      </c>
      <c r="G57" s="20">
        <f t="shared" si="19"/>
        <v>185701487</v>
      </c>
      <c r="H57" s="67">
        <f t="shared" si="2"/>
        <v>91.439925942480855</v>
      </c>
      <c r="I57" s="67">
        <f t="shared" si="3"/>
        <v>9.3230094430871109</v>
      </c>
      <c r="J57" s="67">
        <f t="shared" si="4"/>
        <v>70.958311110550696</v>
      </c>
      <c r="K57" s="68">
        <f t="shared" si="5"/>
        <v>43.034682260289856</v>
      </c>
    </row>
    <row r="58" spans="1:11" s="58" customFormat="1" x14ac:dyDescent="0.2">
      <c r="A58" s="21" t="s">
        <v>62</v>
      </c>
      <c r="B58" s="16" t="s">
        <v>63</v>
      </c>
      <c r="C58" s="17">
        <f>C59+C60+C61+C62+C63+C64</f>
        <v>4928825958</v>
      </c>
      <c r="D58" s="18">
        <f t="shared" ref="D58:G58" si="20">D59+D60+D61+D62+D63+D64</f>
        <v>4421888326</v>
      </c>
      <c r="E58" s="18">
        <f t="shared" si="20"/>
        <v>426321690</v>
      </c>
      <c r="F58" s="18">
        <f t="shared" si="20"/>
        <v>425015878</v>
      </c>
      <c r="G58" s="18">
        <f t="shared" si="20"/>
        <v>179201487</v>
      </c>
      <c r="H58" s="73">
        <f t="shared" si="2"/>
        <v>89.714840079163537</v>
      </c>
      <c r="I58" s="73">
        <f t="shared" si="3"/>
        <v>9.6411681745397377</v>
      </c>
      <c r="J58" s="73">
        <f t="shared" si="4"/>
        <v>99.69370265913517</v>
      </c>
      <c r="K58" s="74">
        <f t="shared" si="5"/>
        <v>42.163480537073013</v>
      </c>
    </row>
    <row r="59" spans="1:11" s="57" customFormat="1" x14ac:dyDescent="0.2">
      <c r="A59" s="22" t="s">
        <v>64</v>
      </c>
      <c r="B59" s="23" t="s">
        <v>65</v>
      </c>
      <c r="C59" s="24">
        <v>800000000</v>
      </c>
      <c r="D59" s="25">
        <v>800000000</v>
      </c>
      <c r="E59" s="65">
        <v>0</v>
      </c>
      <c r="F59" s="65">
        <v>0</v>
      </c>
      <c r="G59" s="65">
        <v>0</v>
      </c>
      <c r="H59" s="70">
        <f t="shared" si="2"/>
        <v>100</v>
      </c>
      <c r="I59" s="70">
        <f t="shared" si="3"/>
        <v>0</v>
      </c>
      <c r="J59" s="70">
        <v>0</v>
      </c>
      <c r="K59" s="71">
        <v>0</v>
      </c>
    </row>
    <row r="60" spans="1:11" s="57" customFormat="1" x14ac:dyDescent="0.2">
      <c r="A60" s="22" t="s">
        <v>66</v>
      </c>
      <c r="B60" s="23" t="s">
        <v>67</v>
      </c>
      <c r="C60" s="24">
        <v>1100000000</v>
      </c>
      <c r="D60" s="25">
        <v>1100000000</v>
      </c>
      <c r="E60" s="65">
        <v>0</v>
      </c>
      <c r="F60" s="65">
        <v>0</v>
      </c>
      <c r="G60" s="65">
        <v>0</v>
      </c>
      <c r="H60" s="70">
        <f t="shared" si="2"/>
        <v>100</v>
      </c>
      <c r="I60" s="70">
        <f t="shared" si="3"/>
        <v>0</v>
      </c>
      <c r="J60" s="70">
        <v>0</v>
      </c>
      <c r="K60" s="71">
        <v>0</v>
      </c>
    </row>
    <row r="61" spans="1:11" s="57" customFormat="1" x14ac:dyDescent="0.2">
      <c r="A61" s="22" t="s">
        <v>68</v>
      </c>
      <c r="B61" s="23" t="s">
        <v>69</v>
      </c>
      <c r="C61" s="24">
        <v>2500000000</v>
      </c>
      <c r="D61" s="25">
        <v>2500000000</v>
      </c>
      <c r="E61" s="25">
        <v>405822564</v>
      </c>
      <c r="F61" s="25">
        <v>405793350</v>
      </c>
      <c r="G61" s="25">
        <v>179201487</v>
      </c>
      <c r="H61" s="70">
        <f t="shared" si="2"/>
        <v>100</v>
      </c>
      <c r="I61" s="70">
        <f t="shared" si="3"/>
        <v>16.232902559999999</v>
      </c>
      <c r="J61" s="70">
        <f t="shared" si="4"/>
        <v>99.992801287411908</v>
      </c>
      <c r="K61" s="71">
        <f t="shared" si="5"/>
        <v>44.160774689876014</v>
      </c>
    </row>
    <row r="62" spans="1:11" s="57" customFormat="1" x14ac:dyDescent="0.2">
      <c r="A62" s="22" t="s">
        <v>70</v>
      </c>
      <c r="B62" s="23" t="s">
        <v>71</v>
      </c>
      <c r="C62" s="24">
        <v>100000000</v>
      </c>
      <c r="D62" s="65">
        <v>0</v>
      </c>
      <c r="E62" s="65">
        <v>0</v>
      </c>
      <c r="F62" s="65">
        <v>0</v>
      </c>
      <c r="G62" s="65">
        <v>0</v>
      </c>
      <c r="H62" s="70">
        <f t="shared" si="2"/>
        <v>0</v>
      </c>
      <c r="I62" s="70">
        <v>0</v>
      </c>
      <c r="J62" s="70">
        <v>0</v>
      </c>
      <c r="K62" s="71">
        <v>0</v>
      </c>
    </row>
    <row r="63" spans="1:11" s="57" customFormat="1" x14ac:dyDescent="0.2">
      <c r="A63" s="22" t="s">
        <v>72</v>
      </c>
      <c r="B63" s="23" t="s">
        <v>73</v>
      </c>
      <c r="C63" s="24">
        <v>100000000</v>
      </c>
      <c r="D63" s="25">
        <v>4084126</v>
      </c>
      <c r="E63" s="25">
        <v>4084126</v>
      </c>
      <c r="F63" s="25">
        <v>2807528</v>
      </c>
      <c r="G63" s="65">
        <v>0</v>
      </c>
      <c r="H63" s="70">
        <f t="shared" si="2"/>
        <v>4.0841259999999995</v>
      </c>
      <c r="I63" s="70">
        <f t="shared" si="3"/>
        <v>100</v>
      </c>
      <c r="J63" s="70">
        <f t="shared" si="4"/>
        <v>68.742443303659101</v>
      </c>
      <c r="K63" s="71">
        <f t="shared" si="5"/>
        <v>0</v>
      </c>
    </row>
    <row r="64" spans="1:11" s="57" customFormat="1" x14ac:dyDescent="0.2">
      <c r="A64" s="22" t="s">
        <v>74</v>
      </c>
      <c r="B64" s="23" t="s">
        <v>75</v>
      </c>
      <c r="C64" s="24">
        <v>328825958</v>
      </c>
      <c r="D64" s="25">
        <v>17804200</v>
      </c>
      <c r="E64" s="25">
        <v>16415000</v>
      </c>
      <c r="F64" s="25">
        <v>16415000</v>
      </c>
      <c r="G64" s="65">
        <v>0</v>
      </c>
      <c r="H64" s="70">
        <f t="shared" si="2"/>
        <v>5.4144752160959264</v>
      </c>
      <c r="I64" s="70">
        <f t="shared" si="3"/>
        <v>92.197346693476817</v>
      </c>
      <c r="J64" s="70">
        <f t="shared" si="4"/>
        <v>100</v>
      </c>
      <c r="K64" s="71">
        <f t="shared" si="5"/>
        <v>0</v>
      </c>
    </row>
    <row r="65" spans="1:11" s="58" customFormat="1" x14ac:dyDescent="0.2">
      <c r="A65" s="21" t="s">
        <v>76</v>
      </c>
      <c r="B65" s="16" t="s">
        <v>77</v>
      </c>
      <c r="C65" s="17">
        <f>C66</f>
        <v>2202655235</v>
      </c>
      <c r="D65" s="18">
        <f>D66</f>
        <v>2100961594</v>
      </c>
      <c r="E65" s="18">
        <f t="shared" ref="E65:G65" si="21">E66</f>
        <v>181804224</v>
      </c>
      <c r="F65" s="18">
        <f t="shared" si="21"/>
        <v>6500000</v>
      </c>
      <c r="G65" s="18">
        <f t="shared" si="21"/>
        <v>6500000</v>
      </c>
      <c r="H65" s="73">
        <f t="shared" si="2"/>
        <v>95.383133983743946</v>
      </c>
      <c r="I65" s="73">
        <f t="shared" si="3"/>
        <v>8.6533816000826906</v>
      </c>
      <c r="J65" s="73">
        <f t="shared" si="4"/>
        <v>3.5752744666702569</v>
      </c>
      <c r="K65" s="74">
        <f t="shared" si="5"/>
        <v>100</v>
      </c>
    </row>
    <row r="66" spans="1:11" s="57" customFormat="1" x14ac:dyDescent="0.2">
      <c r="A66" s="22" t="s">
        <v>78</v>
      </c>
      <c r="B66" s="23" t="s">
        <v>79</v>
      </c>
      <c r="C66" s="24">
        <v>2202655235</v>
      </c>
      <c r="D66" s="25">
        <v>2100961594</v>
      </c>
      <c r="E66" s="25">
        <v>181804224</v>
      </c>
      <c r="F66" s="25">
        <v>6500000</v>
      </c>
      <c r="G66" s="25">
        <v>6500000</v>
      </c>
      <c r="H66" s="70">
        <f t="shared" si="2"/>
        <v>95.383133983743946</v>
      </c>
      <c r="I66" s="70">
        <f t="shared" si="3"/>
        <v>8.6533816000826906</v>
      </c>
      <c r="J66" s="70">
        <f t="shared" si="4"/>
        <v>3.5752744666702569</v>
      </c>
      <c r="K66" s="71">
        <f t="shared" si="5"/>
        <v>100</v>
      </c>
    </row>
    <row r="67" spans="1:11" s="58" customFormat="1" x14ac:dyDescent="0.2">
      <c r="A67" s="21" t="s">
        <v>330</v>
      </c>
      <c r="B67" s="16" t="s">
        <v>331</v>
      </c>
      <c r="C67" s="17">
        <f>C68</f>
        <v>2000000</v>
      </c>
      <c r="D67" s="66">
        <v>0</v>
      </c>
      <c r="E67" s="66">
        <v>0</v>
      </c>
      <c r="F67" s="66">
        <v>0</v>
      </c>
      <c r="G67" s="66">
        <v>0</v>
      </c>
      <c r="H67" s="73">
        <f t="shared" si="2"/>
        <v>0</v>
      </c>
      <c r="I67" s="73">
        <v>0</v>
      </c>
      <c r="J67" s="73">
        <v>0</v>
      </c>
      <c r="K67" s="74">
        <v>0</v>
      </c>
    </row>
    <row r="68" spans="1:11" s="57" customFormat="1" x14ac:dyDescent="0.2">
      <c r="A68" s="22" t="s">
        <v>332</v>
      </c>
      <c r="B68" s="23" t="s">
        <v>333</v>
      </c>
      <c r="C68" s="24">
        <v>2000000</v>
      </c>
      <c r="D68" s="65">
        <v>0</v>
      </c>
      <c r="E68" s="65">
        <v>0</v>
      </c>
      <c r="F68" s="65">
        <v>0</v>
      </c>
      <c r="G68" s="65">
        <v>0</v>
      </c>
      <c r="H68" s="70">
        <f t="shared" si="2"/>
        <v>0</v>
      </c>
      <c r="I68" s="70">
        <v>0</v>
      </c>
      <c r="J68" s="70">
        <v>0</v>
      </c>
      <c r="K68" s="71">
        <v>0</v>
      </c>
    </row>
    <row r="69" spans="1:11" s="57" customFormat="1" x14ac:dyDescent="0.2">
      <c r="A69" s="22"/>
      <c r="B69" s="23"/>
      <c r="C69" s="24"/>
      <c r="D69" s="25"/>
      <c r="E69" s="25"/>
      <c r="F69" s="25"/>
      <c r="G69" s="25"/>
      <c r="H69" s="70"/>
      <c r="I69" s="70"/>
      <c r="J69" s="70"/>
      <c r="K69" s="71"/>
    </row>
    <row r="70" spans="1:11" s="59" customFormat="1" x14ac:dyDescent="0.2">
      <c r="A70" s="14" t="s">
        <v>334</v>
      </c>
      <c r="B70" s="15" t="s">
        <v>335</v>
      </c>
      <c r="C70" s="19">
        <f>C71+C76</f>
        <v>624586771</v>
      </c>
      <c r="D70" s="20">
        <f>D71+D76</f>
        <v>243851255</v>
      </c>
      <c r="E70" s="20">
        <f t="shared" ref="E70" si="22">E71+E76</f>
        <v>155000000</v>
      </c>
      <c r="F70" s="61">
        <v>0</v>
      </c>
      <c r="G70" s="61">
        <v>0</v>
      </c>
      <c r="H70" s="67">
        <f t="shared" si="2"/>
        <v>39.042014067890015</v>
      </c>
      <c r="I70" s="67">
        <f t="shared" si="3"/>
        <v>63.563339052735245</v>
      </c>
      <c r="J70" s="67">
        <f t="shared" si="4"/>
        <v>0</v>
      </c>
      <c r="K70" s="68">
        <v>0</v>
      </c>
    </row>
    <row r="71" spans="1:11" s="59" customFormat="1" x14ac:dyDescent="0.2">
      <c r="A71" s="14" t="s">
        <v>336</v>
      </c>
      <c r="B71" s="15" t="s">
        <v>337</v>
      </c>
      <c r="C71" s="19">
        <f>C72</f>
        <v>315276526</v>
      </c>
      <c r="D71" s="20">
        <f t="shared" ref="D71:E71" si="23">D72</f>
        <v>235032000</v>
      </c>
      <c r="E71" s="20">
        <f t="shared" si="23"/>
        <v>155000000</v>
      </c>
      <c r="F71" s="61">
        <v>0</v>
      </c>
      <c r="G71" s="61">
        <v>0</v>
      </c>
      <c r="H71" s="67">
        <f t="shared" si="2"/>
        <v>74.54789069833889</v>
      </c>
      <c r="I71" s="67">
        <f t="shared" si="3"/>
        <v>65.948466591783244</v>
      </c>
      <c r="J71" s="67">
        <f t="shared" si="4"/>
        <v>0</v>
      </c>
      <c r="K71" s="68">
        <v>0</v>
      </c>
    </row>
    <row r="72" spans="1:11" s="58" customFormat="1" x14ac:dyDescent="0.2">
      <c r="A72" s="21" t="s">
        <v>338</v>
      </c>
      <c r="B72" s="16" t="s">
        <v>339</v>
      </c>
      <c r="C72" s="17">
        <f>C73+C74+C75</f>
        <v>315276526</v>
      </c>
      <c r="D72" s="18">
        <f t="shared" ref="D72:E72" si="24">D73+D74+D75</f>
        <v>235032000</v>
      </c>
      <c r="E72" s="18">
        <f t="shared" si="24"/>
        <v>155000000</v>
      </c>
      <c r="F72" s="66">
        <v>0</v>
      </c>
      <c r="G72" s="66">
        <v>0</v>
      </c>
      <c r="H72" s="73">
        <f t="shared" si="2"/>
        <v>74.54789069833889</v>
      </c>
      <c r="I72" s="73">
        <f t="shared" si="3"/>
        <v>65.948466591783244</v>
      </c>
      <c r="J72" s="73">
        <f t="shared" si="4"/>
        <v>0</v>
      </c>
      <c r="K72" s="74">
        <v>0</v>
      </c>
    </row>
    <row r="73" spans="1:11" s="57" customFormat="1" x14ac:dyDescent="0.2">
      <c r="A73" s="22" t="s">
        <v>340</v>
      </c>
      <c r="B73" s="23" t="s">
        <v>341</v>
      </c>
      <c r="C73" s="24">
        <v>74276526</v>
      </c>
      <c r="D73" s="65">
        <v>0</v>
      </c>
      <c r="E73" s="65">
        <v>0</v>
      </c>
      <c r="F73" s="65">
        <v>0</v>
      </c>
      <c r="G73" s="65">
        <v>0</v>
      </c>
      <c r="H73" s="70">
        <f t="shared" si="2"/>
        <v>0</v>
      </c>
      <c r="I73" s="70">
        <v>0</v>
      </c>
      <c r="J73" s="70">
        <v>0</v>
      </c>
      <c r="K73" s="71">
        <v>0</v>
      </c>
    </row>
    <row r="74" spans="1:11" s="57" customFormat="1" x14ac:dyDescent="0.2">
      <c r="A74" s="22" t="s">
        <v>342</v>
      </c>
      <c r="B74" s="23" t="s">
        <v>343</v>
      </c>
      <c r="C74" s="24">
        <v>41000000</v>
      </c>
      <c r="D74" s="25">
        <v>41000000</v>
      </c>
      <c r="E74" s="65">
        <v>0</v>
      </c>
      <c r="F74" s="65">
        <v>0</v>
      </c>
      <c r="G74" s="65">
        <v>0</v>
      </c>
      <c r="H74" s="70">
        <f t="shared" si="2"/>
        <v>100</v>
      </c>
      <c r="I74" s="70">
        <f t="shared" si="3"/>
        <v>0</v>
      </c>
      <c r="J74" s="70">
        <v>0</v>
      </c>
      <c r="K74" s="71">
        <v>0</v>
      </c>
    </row>
    <row r="75" spans="1:11" s="57" customFormat="1" x14ac:dyDescent="0.2">
      <c r="A75" s="22" t="s">
        <v>344</v>
      </c>
      <c r="B75" s="23" t="s">
        <v>345</v>
      </c>
      <c r="C75" s="24">
        <v>200000000</v>
      </c>
      <c r="D75" s="25">
        <v>194032000</v>
      </c>
      <c r="E75" s="25">
        <v>155000000</v>
      </c>
      <c r="F75" s="65">
        <v>0</v>
      </c>
      <c r="G75" s="65">
        <v>0</v>
      </c>
      <c r="H75" s="70">
        <f t="shared" si="2"/>
        <v>97.016000000000005</v>
      </c>
      <c r="I75" s="70">
        <f t="shared" si="3"/>
        <v>79.883730518677325</v>
      </c>
      <c r="J75" s="70">
        <f t="shared" si="4"/>
        <v>0</v>
      </c>
      <c r="K75" s="71">
        <v>0</v>
      </c>
    </row>
    <row r="76" spans="1:11" s="59" customFormat="1" x14ac:dyDescent="0.2">
      <c r="A76" s="14" t="s">
        <v>346</v>
      </c>
      <c r="B76" s="15" t="s">
        <v>347</v>
      </c>
      <c r="C76" s="19">
        <f>C77+C78</f>
        <v>309310245</v>
      </c>
      <c r="D76" s="20">
        <f t="shared" ref="D76" si="25">D77+D78</f>
        <v>8819255</v>
      </c>
      <c r="E76" s="61">
        <v>0</v>
      </c>
      <c r="F76" s="61">
        <v>0</v>
      </c>
      <c r="G76" s="61">
        <v>0</v>
      </c>
      <c r="H76" s="67">
        <f t="shared" si="2"/>
        <v>2.8512650785298108</v>
      </c>
      <c r="I76" s="67">
        <f t="shared" si="3"/>
        <v>0</v>
      </c>
      <c r="J76" s="67">
        <v>0</v>
      </c>
      <c r="K76" s="68">
        <v>0</v>
      </c>
    </row>
    <row r="77" spans="1:11" s="57" customFormat="1" x14ac:dyDescent="0.2">
      <c r="A77" s="22" t="s">
        <v>348</v>
      </c>
      <c r="B77" s="23" t="s">
        <v>349</v>
      </c>
      <c r="C77" s="24">
        <v>278664428</v>
      </c>
      <c r="D77" s="25">
        <v>3319255</v>
      </c>
      <c r="E77" s="65">
        <v>0</v>
      </c>
      <c r="F77" s="65">
        <v>0</v>
      </c>
      <c r="G77" s="65">
        <v>0</v>
      </c>
      <c r="H77" s="70">
        <f t="shared" si="2"/>
        <v>1.1911297842435777</v>
      </c>
      <c r="I77" s="70">
        <f t="shared" si="3"/>
        <v>0</v>
      </c>
      <c r="J77" s="70">
        <v>0</v>
      </c>
      <c r="K77" s="71">
        <v>0</v>
      </c>
    </row>
    <row r="78" spans="1:11" s="57" customFormat="1" x14ac:dyDescent="0.2">
      <c r="A78" s="22" t="s">
        <v>350</v>
      </c>
      <c r="B78" s="23" t="s">
        <v>351</v>
      </c>
      <c r="C78" s="24">
        <v>30645817</v>
      </c>
      <c r="D78" s="25">
        <v>5500000</v>
      </c>
      <c r="E78" s="65">
        <v>0</v>
      </c>
      <c r="F78" s="65">
        <v>0</v>
      </c>
      <c r="G78" s="65">
        <v>0</v>
      </c>
      <c r="H78" s="70">
        <f t="shared" ref="H78:H140" si="26">D78/C78*100</f>
        <v>17.946984412260896</v>
      </c>
      <c r="I78" s="70">
        <f t="shared" ref="I78:I140" si="27">E78/D78*100</f>
        <v>0</v>
      </c>
      <c r="J78" s="70">
        <v>0</v>
      </c>
      <c r="K78" s="71">
        <v>0</v>
      </c>
    </row>
    <row r="79" spans="1:11" s="57" customFormat="1" x14ac:dyDescent="0.2">
      <c r="A79" s="22"/>
      <c r="B79" s="23"/>
      <c r="C79" s="24"/>
      <c r="D79" s="25"/>
      <c r="E79" s="25"/>
      <c r="F79" s="25"/>
      <c r="G79" s="25"/>
      <c r="H79" s="70"/>
      <c r="I79" s="70"/>
      <c r="J79" s="70"/>
      <c r="K79" s="71"/>
    </row>
    <row r="80" spans="1:11" s="59" customFormat="1" x14ac:dyDescent="0.2">
      <c r="A80" s="14" t="s">
        <v>80</v>
      </c>
      <c r="B80" s="15" t="s">
        <v>81</v>
      </c>
      <c r="C80" s="19">
        <f>C81</f>
        <v>1000000000</v>
      </c>
      <c r="D80" s="20">
        <f t="shared" ref="D80:F81" si="28">D81</f>
        <v>701985620</v>
      </c>
      <c r="E80" s="20">
        <f t="shared" si="28"/>
        <v>341080031</v>
      </c>
      <c r="F80" s="20">
        <f t="shared" si="28"/>
        <v>29229662</v>
      </c>
      <c r="G80" s="61">
        <v>0</v>
      </c>
      <c r="H80" s="67">
        <f t="shared" si="26"/>
        <v>70.198561999999995</v>
      </c>
      <c r="I80" s="67">
        <f t="shared" si="27"/>
        <v>48.587894293333243</v>
      </c>
      <c r="J80" s="67">
        <f t="shared" ref="J80:J140" si="29">F80/E80*100</f>
        <v>8.5697371125194959</v>
      </c>
      <c r="K80" s="68">
        <f t="shared" ref="K80:K140" si="30">G80/F80*100</f>
        <v>0</v>
      </c>
    </row>
    <row r="81" spans="1:11" s="59" customFormat="1" ht="13.5" thickBot="1" x14ac:dyDescent="0.25">
      <c r="A81" s="33" t="s">
        <v>82</v>
      </c>
      <c r="B81" s="34" t="s">
        <v>83</v>
      </c>
      <c r="C81" s="35">
        <f>C82</f>
        <v>1000000000</v>
      </c>
      <c r="D81" s="80">
        <f t="shared" si="28"/>
        <v>701985620</v>
      </c>
      <c r="E81" s="80">
        <f t="shared" si="28"/>
        <v>341080031</v>
      </c>
      <c r="F81" s="80">
        <f t="shared" si="28"/>
        <v>29229662</v>
      </c>
      <c r="G81" s="81">
        <v>0</v>
      </c>
      <c r="H81" s="82">
        <f t="shared" si="26"/>
        <v>70.198561999999995</v>
      </c>
      <c r="I81" s="82">
        <f t="shared" si="27"/>
        <v>48.587894293333243</v>
      </c>
      <c r="J81" s="82">
        <f t="shared" si="29"/>
        <v>8.5697371125194959</v>
      </c>
      <c r="K81" s="83">
        <f t="shared" si="30"/>
        <v>0</v>
      </c>
    </row>
    <row r="82" spans="1:11" s="57" customFormat="1" x14ac:dyDescent="0.2">
      <c r="A82" s="29" t="s">
        <v>84</v>
      </c>
      <c r="B82" s="30" t="s">
        <v>85</v>
      </c>
      <c r="C82" s="31">
        <v>1000000000</v>
      </c>
      <c r="D82" s="32">
        <v>701985620</v>
      </c>
      <c r="E82" s="32">
        <v>341080031</v>
      </c>
      <c r="F82" s="32">
        <v>29229662</v>
      </c>
      <c r="G82" s="86">
        <v>0</v>
      </c>
      <c r="H82" s="78">
        <f t="shared" si="26"/>
        <v>70.198561999999995</v>
      </c>
      <c r="I82" s="78">
        <f t="shared" si="27"/>
        <v>48.587894293333243</v>
      </c>
      <c r="J82" s="78">
        <f t="shared" si="29"/>
        <v>8.5697371125194959</v>
      </c>
      <c r="K82" s="79">
        <f t="shared" si="30"/>
        <v>0</v>
      </c>
    </row>
    <row r="83" spans="1:11" s="57" customFormat="1" x14ac:dyDescent="0.2">
      <c r="A83" s="22"/>
      <c r="B83" s="23"/>
      <c r="C83" s="24"/>
      <c r="D83" s="25"/>
      <c r="E83" s="25"/>
      <c r="F83" s="25"/>
      <c r="G83" s="25"/>
      <c r="H83" s="70"/>
      <c r="I83" s="70"/>
      <c r="J83" s="70"/>
      <c r="K83" s="71"/>
    </row>
    <row r="84" spans="1:11" s="59" customFormat="1" x14ac:dyDescent="0.2">
      <c r="A84" s="14" t="s">
        <v>86</v>
      </c>
      <c r="B84" s="15" t="s">
        <v>87</v>
      </c>
      <c r="C84" s="19">
        <f>C85+C105</f>
        <v>15034678843</v>
      </c>
      <c r="D84" s="20">
        <f>D85+D105</f>
        <v>4929837940</v>
      </c>
      <c r="E84" s="20">
        <f>E85+E105</f>
        <v>3146748048</v>
      </c>
      <c r="F84" s="20">
        <f>F85+F105</f>
        <v>1805514297</v>
      </c>
      <c r="G84" s="20">
        <f>G85+G105</f>
        <v>1372039709</v>
      </c>
      <c r="H84" s="67">
        <f t="shared" si="26"/>
        <v>32.789778827203115</v>
      </c>
      <c r="I84" s="67">
        <f t="shared" si="27"/>
        <v>63.83065906624914</v>
      </c>
      <c r="J84" s="67">
        <f t="shared" si="29"/>
        <v>57.377148391258814</v>
      </c>
      <c r="K84" s="68">
        <f t="shared" si="30"/>
        <v>75.991628051893514</v>
      </c>
    </row>
    <row r="85" spans="1:11" s="59" customFormat="1" x14ac:dyDescent="0.2">
      <c r="A85" s="14" t="s">
        <v>88</v>
      </c>
      <c r="B85" s="15" t="s">
        <v>89</v>
      </c>
      <c r="C85" s="19">
        <f>C86+C101</f>
        <v>3228699506</v>
      </c>
      <c r="D85" s="20">
        <f>D86+D101</f>
        <v>1262607588</v>
      </c>
      <c r="E85" s="20">
        <f t="shared" ref="E85:G85" si="31">E86+E101</f>
        <v>1260584588</v>
      </c>
      <c r="F85" s="20">
        <f t="shared" si="31"/>
        <v>1260584588</v>
      </c>
      <c r="G85" s="20">
        <f t="shared" si="31"/>
        <v>1199472304</v>
      </c>
      <c r="H85" s="67">
        <f t="shared" si="26"/>
        <v>39.105763346934395</v>
      </c>
      <c r="I85" s="67">
        <f t="shared" si="27"/>
        <v>99.839776030238781</v>
      </c>
      <c r="J85" s="67">
        <f t="shared" si="29"/>
        <v>100</v>
      </c>
      <c r="K85" s="68">
        <f t="shared" si="30"/>
        <v>95.152067970547023</v>
      </c>
    </row>
    <row r="86" spans="1:11" s="58" customFormat="1" x14ac:dyDescent="0.2">
      <c r="A86" s="21" t="s">
        <v>90</v>
      </c>
      <c r="B86" s="16" t="s">
        <v>91</v>
      </c>
      <c r="C86" s="17">
        <f>C87+C88+C89+C90+C91+C92+C93+C94+C95+C96+C97+C98+C99+C100</f>
        <v>2975541629</v>
      </c>
      <c r="D86" s="18">
        <f t="shared" ref="D86:G86" si="32">D87+D88+D89+D90+D91+D92+D93+D94+D95+D96+D97+D98+D99+D100</f>
        <v>1262607588</v>
      </c>
      <c r="E86" s="18">
        <f t="shared" si="32"/>
        <v>1260584588</v>
      </c>
      <c r="F86" s="18">
        <f t="shared" si="32"/>
        <v>1260584588</v>
      </c>
      <c r="G86" s="18">
        <f t="shared" si="32"/>
        <v>1199472304</v>
      </c>
      <c r="H86" s="73">
        <f t="shared" si="26"/>
        <v>42.432865858587519</v>
      </c>
      <c r="I86" s="73">
        <f t="shared" si="27"/>
        <v>99.839776030238781</v>
      </c>
      <c r="J86" s="73">
        <f t="shared" si="29"/>
        <v>100</v>
      </c>
      <c r="K86" s="74">
        <f t="shared" si="30"/>
        <v>95.152067970547023</v>
      </c>
    </row>
    <row r="87" spans="1:11" s="57" customFormat="1" x14ac:dyDescent="0.2">
      <c r="A87" s="22" t="s">
        <v>92</v>
      </c>
      <c r="B87" s="23" t="s">
        <v>93</v>
      </c>
      <c r="C87" s="24">
        <v>40000000</v>
      </c>
      <c r="D87" s="25">
        <v>2582000</v>
      </c>
      <c r="E87" s="25">
        <v>2582000</v>
      </c>
      <c r="F87" s="25">
        <v>2582000</v>
      </c>
      <c r="G87" s="25">
        <v>2582000</v>
      </c>
      <c r="H87" s="70">
        <f t="shared" si="26"/>
        <v>6.4550000000000001</v>
      </c>
      <c r="I87" s="70">
        <f t="shared" si="27"/>
        <v>100</v>
      </c>
      <c r="J87" s="70">
        <f t="shared" si="29"/>
        <v>100</v>
      </c>
      <c r="K87" s="71">
        <f t="shared" si="30"/>
        <v>100</v>
      </c>
    </row>
    <row r="88" spans="1:11" s="57" customFormat="1" x14ac:dyDescent="0.2">
      <c r="A88" s="22" t="s">
        <v>94</v>
      </c>
      <c r="B88" s="23" t="s">
        <v>95</v>
      </c>
      <c r="C88" s="24">
        <v>400000000</v>
      </c>
      <c r="D88" s="25">
        <v>377112240</v>
      </c>
      <c r="E88" s="25">
        <v>377112240</v>
      </c>
      <c r="F88" s="25">
        <v>377112240</v>
      </c>
      <c r="G88" s="25">
        <v>377112240</v>
      </c>
      <c r="H88" s="70">
        <f t="shared" si="26"/>
        <v>94.278059999999996</v>
      </c>
      <c r="I88" s="70">
        <f t="shared" si="27"/>
        <v>100</v>
      </c>
      <c r="J88" s="70">
        <f t="shared" si="29"/>
        <v>100</v>
      </c>
      <c r="K88" s="71">
        <f t="shared" si="30"/>
        <v>100</v>
      </c>
    </row>
    <row r="89" spans="1:11" s="57" customFormat="1" x14ac:dyDescent="0.2">
      <c r="A89" s="22" t="s">
        <v>96</v>
      </c>
      <c r="B89" s="23" t="s">
        <v>97</v>
      </c>
      <c r="C89" s="24">
        <v>220000000</v>
      </c>
      <c r="D89" s="65">
        <v>0</v>
      </c>
      <c r="E89" s="65">
        <v>0</v>
      </c>
      <c r="F89" s="65">
        <v>0</v>
      </c>
      <c r="G89" s="65">
        <v>0</v>
      </c>
      <c r="H89" s="70">
        <f t="shared" si="26"/>
        <v>0</v>
      </c>
      <c r="I89" s="70">
        <v>0</v>
      </c>
      <c r="J89" s="70">
        <v>0</v>
      </c>
      <c r="K89" s="71">
        <v>0</v>
      </c>
    </row>
    <row r="90" spans="1:11" s="57" customFormat="1" x14ac:dyDescent="0.2">
      <c r="A90" s="22" t="s">
        <v>98</v>
      </c>
      <c r="B90" s="23" t="s">
        <v>99</v>
      </c>
      <c r="C90" s="24">
        <v>15000000</v>
      </c>
      <c r="D90" s="65">
        <v>0</v>
      </c>
      <c r="E90" s="65">
        <v>0</v>
      </c>
      <c r="F90" s="65">
        <v>0</v>
      </c>
      <c r="G90" s="65">
        <v>0</v>
      </c>
      <c r="H90" s="70">
        <f t="shared" si="26"/>
        <v>0</v>
      </c>
      <c r="I90" s="70">
        <v>0</v>
      </c>
      <c r="J90" s="70">
        <v>0</v>
      </c>
      <c r="K90" s="71">
        <v>0</v>
      </c>
    </row>
    <row r="91" spans="1:11" s="57" customFormat="1" x14ac:dyDescent="0.2">
      <c r="A91" s="22" t="s">
        <v>100</v>
      </c>
      <c r="B91" s="23" t="s">
        <v>101</v>
      </c>
      <c r="C91" s="24">
        <v>67508017</v>
      </c>
      <c r="D91" s="65">
        <v>0</v>
      </c>
      <c r="E91" s="65">
        <v>0</v>
      </c>
      <c r="F91" s="65">
        <v>0</v>
      </c>
      <c r="G91" s="65">
        <v>0</v>
      </c>
      <c r="H91" s="70">
        <f t="shared" si="26"/>
        <v>0</v>
      </c>
      <c r="I91" s="70">
        <v>0</v>
      </c>
      <c r="J91" s="70">
        <v>0</v>
      </c>
      <c r="K91" s="71">
        <v>0</v>
      </c>
    </row>
    <row r="92" spans="1:11" s="57" customFormat="1" x14ac:dyDescent="0.2">
      <c r="A92" s="22" t="s">
        <v>102</v>
      </c>
      <c r="B92" s="23" t="s">
        <v>103</v>
      </c>
      <c r="C92" s="24">
        <v>595000000</v>
      </c>
      <c r="D92" s="25">
        <v>575349295</v>
      </c>
      <c r="E92" s="25">
        <v>575349295</v>
      </c>
      <c r="F92" s="25">
        <v>575349295</v>
      </c>
      <c r="G92" s="25">
        <v>575349295</v>
      </c>
      <c r="H92" s="70">
        <f t="shared" si="26"/>
        <v>96.697360504201683</v>
      </c>
      <c r="I92" s="70">
        <f t="shared" si="27"/>
        <v>100</v>
      </c>
      <c r="J92" s="70">
        <f t="shared" si="29"/>
        <v>100</v>
      </c>
      <c r="K92" s="71">
        <f t="shared" si="30"/>
        <v>100</v>
      </c>
    </row>
    <row r="93" spans="1:11" s="57" customFormat="1" x14ac:dyDescent="0.2">
      <c r="A93" s="22" t="s">
        <v>104</v>
      </c>
      <c r="B93" s="23" t="s">
        <v>105</v>
      </c>
      <c r="C93" s="24">
        <v>120000000</v>
      </c>
      <c r="D93" s="25">
        <v>896290</v>
      </c>
      <c r="E93" s="25">
        <v>896290</v>
      </c>
      <c r="F93" s="25">
        <v>896290</v>
      </c>
      <c r="G93" s="25">
        <v>896290</v>
      </c>
      <c r="H93" s="70">
        <f t="shared" si="26"/>
        <v>0.7469083333333334</v>
      </c>
      <c r="I93" s="70">
        <f t="shared" si="27"/>
        <v>100</v>
      </c>
      <c r="J93" s="70">
        <f t="shared" si="29"/>
        <v>100</v>
      </c>
      <c r="K93" s="71">
        <f t="shared" si="30"/>
        <v>100</v>
      </c>
    </row>
    <row r="94" spans="1:11" s="57" customFormat="1" x14ac:dyDescent="0.2">
      <c r="A94" s="22" t="s">
        <v>106</v>
      </c>
      <c r="B94" s="23" t="s">
        <v>107</v>
      </c>
      <c r="C94" s="24">
        <v>670000000</v>
      </c>
      <c r="D94" s="65">
        <v>0</v>
      </c>
      <c r="E94" s="65">
        <v>0</v>
      </c>
      <c r="F94" s="65">
        <v>0</v>
      </c>
      <c r="G94" s="65">
        <v>0</v>
      </c>
      <c r="H94" s="70">
        <f t="shared" si="26"/>
        <v>0</v>
      </c>
      <c r="I94" s="70">
        <v>0</v>
      </c>
      <c r="J94" s="70">
        <v>0</v>
      </c>
      <c r="K94" s="71">
        <v>0</v>
      </c>
    </row>
    <row r="95" spans="1:11" s="57" customFormat="1" x14ac:dyDescent="0.2">
      <c r="A95" s="22" t="s">
        <v>108</v>
      </c>
      <c r="B95" s="23" t="s">
        <v>109</v>
      </c>
      <c r="C95" s="24">
        <v>100000000</v>
      </c>
      <c r="D95" s="25">
        <v>10494015</v>
      </c>
      <c r="E95" s="25">
        <v>8471015</v>
      </c>
      <c r="F95" s="25">
        <v>8471015</v>
      </c>
      <c r="G95" s="25">
        <v>6720015</v>
      </c>
      <c r="H95" s="70">
        <f t="shared" si="26"/>
        <v>10.494014999999999</v>
      </c>
      <c r="I95" s="70">
        <f t="shared" si="27"/>
        <v>80.722345070023252</v>
      </c>
      <c r="J95" s="70">
        <f t="shared" si="29"/>
        <v>100</v>
      </c>
      <c r="K95" s="71">
        <f t="shared" si="30"/>
        <v>79.329513641517579</v>
      </c>
    </row>
    <row r="96" spans="1:11" s="57" customFormat="1" x14ac:dyDescent="0.2">
      <c r="A96" s="22" t="s">
        <v>110</v>
      </c>
      <c r="B96" s="23" t="s">
        <v>111</v>
      </c>
      <c r="C96" s="24">
        <v>265000000</v>
      </c>
      <c r="D96" s="25">
        <v>145820095</v>
      </c>
      <c r="E96" s="25">
        <v>145820095</v>
      </c>
      <c r="F96" s="25">
        <v>145820095</v>
      </c>
      <c r="G96" s="25">
        <v>120000000</v>
      </c>
      <c r="H96" s="70">
        <f t="shared" si="26"/>
        <v>55.02645094339622</v>
      </c>
      <c r="I96" s="70">
        <f t="shared" si="27"/>
        <v>100</v>
      </c>
      <c r="J96" s="70">
        <f t="shared" si="29"/>
        <v>100</v>
      </c>
      <c r="K96" s="71">
        <f t="shared" si="30"/>
        <v>82.293184625891229</v>
      </c>
    </row>
    <row r="97" spans="1:11" s="57" customFormat="1" x14ac:dyDescent="0.2">
      <c r="A97" s="22" t="s">
        <v>112</v>
      </c>
      <c r="B97" s="23" t="s">
        <v>113</v>
      </c>
      <c r="C97" s="24">
        <v>185000000</v>
      </c>
      <c r="D97" s="25">
        <v>6051765</v>
      </c>
      <c r="E97" s="25">
        <v>6051765</v>
      </c>
      <c r="F97" s="25">
        <v>6051765</v>
      </c>
      <c r="G97" s="25">
        <v>6051765</v>
      </c>
      <c r="H97" s="70">
        <f t="shared" si="26"/>
        <v>3.271224324324324</v>
      </c>
      <c r="I97" s="70">
        <f t="shared" si="27"/>
        <v>100</v>
      </c>
      <c r="J97" s="70">
        <f t="shared" si="29"/>
        <v>100</v>
      </c>
      <c r="K97" s="71">
        <f t="shared" si="30"/>
        <v>100</v>
      </c>
    </row>
    <row r="98" spans="1:11" s="57" customFormat="1" x14ac:dyDescent="0.2">
      <c r="A98" s="22" t="s">
        <v>114</v>
      </c>
      <c r="B98" s="23" t="s">
        <v>115</v>
      </c>
      <c r="C98" s="24">
        <v>250000000</v>
      </c>
      <c r="D98" s="25">
        <v>110760699</v>
      </c>
      <c r="E98" s="25">
        <v>110760699</v>
      </c>
      <c r="F98" s="25">
        <v>110760699</v>
      </c>
      <c r="G98" s="25">
        <v>110760699</v>
      </c>
      <c r="H98" s="70">
        <f t="shared" si="26"/>
        <v>44.304279600000001</v>
      </c>
      <c r="I98" s="70">
        <f t="shared" si="27"/>
        <v>100</v>
      </c>
      <c r="J98" s="70">
        <f t="shared" si="29"/>
        <v>100</v>
      </c>
      <c r="K98" s="71">
        <f t="shared" si="30"/>
        <v>100</v>
      </c>
    </row>
    <row r="99" spans="1:11" s="57" customFormat="1" x14ac:dyDescent="0.2">
      <c r="A99" s="22" t="s">
        <v>116</v>
      </c>
      <c r="B99" s="23" t="s">
        <v>117</v>
      </c>
      <c r="C99" s="24">
        <v>10000000</v>
      </c>
      <c r="D99" s="65">
        <v>0</v>
      </c>
      <c r="E99" s="65">
        <v>0</v>
      </c>
      <c r="F99" s="65">
        <v>0</v>
      </c>
      <c r="G99" s="65">
        <v>0</v>
      </c>
      <c r="H99" s="70">
        <f t="shared" si="26"/>
        <v>0</v>
      </c>
      <c r="I99" s="70">
        <v>0</v>
      </c>
      <c r="J99" s="70">
        <v>0</v>
      </c>
      <c r="K99" s="71">
        <v>0</v>
      </c>
    </row>
    <row r="100" spans="1:11" s="57" customFormat="1" x14ac:dyDescent="0.2">
      <c r="A100" s="22" t="s">
        <v>118</v>
      </c>
      <c r="B100" s="23" t="s">
        <v>119</v>
      </c>
      <c r="C100" s="24">
        <v>38033612</v>
      </c>
      <c r="D100" s="25">
        <v>33541189</v>
      </c>
      <c r="E100" s="25">
        <v>33541189</v>
      </c>
      <c r="F100" s="25">
        <v>33541189</v>
      </c>
      <c r="G100" s="65">
        <v>0</v>
      </c>
      <c r="H100" s="70">
        <f t="shared" si="26"/>
        <v>88.188281985944428</v>
      </c>
      <c r="I100" s="70">
        <f t="shared" si="27"/>
        <v>100</v>
      </c>
      <c r="J100" s="70">
        <f t="shared" si="29"/>
        <v>100</v>
      </c>
      <c r="K100" s="71">
        <f t="shared" si="30"/>
        <v>0</v>
      </c>
    </row>
    <row r="101" spans="1:11" s="58" customFormat="1" x14ac:dyDescent="0.2">
      <c r="A101" s="21" t="s">
        <v>120</v>
      </c>
      <c r="B101" s="16" t="s">
        <v>121</v>
      </c>
      <c r="C101" s="17">
        <f>C102+C103+C104</f>
        <v>253157877</v>
      </c>
      <c r="D101" s="66">
        <v>0</v>
      </c>
      <c r="E101" s="66">
        <v>0</v>
      </c>
      <c r="F101" s="66">
        <v>0</v>
      </c>
      <c r="G101" s="66">
        <v>0</v>
      </c>
      <c r="H101" s="73">
        <f t="shared" si="26"/>
        <v>0</v>
      </c>
      <c r="I101" s="73">
        <v>0</v>
      </c>
      <c r="J101" s="73">
        <v>0</v>
      </c>
      <c r="K101" s="74">
        <v>0</v>
      </c>
    </row>
    <row r="102" spans="1:11" s="57" customFormat="1" x14ac:dyDescent="0.2">
      <c r="A102" s="22" t="s">
        <v>122</v>
      </c>
      <c r="B102" s="23" t="s">
        <v>49</v>
      </c>
      <c r="C102" s="24">
        <v>71157877</v>
      </c>
      <c r="D102" s="65">
        <v>0</v>
      </c>
      <c r="E102" s="65">
        <v>0</v>
      </c>
      <c r="F102" s="65">
        <v>0</v>
      </c>
      <c r="G102" s="65">
        <v>0</v>
      </c>
      <c r="H102" s="70">
        <f t="shared" si="26"/>
        <v>0</v>
      </c>
      <c r="I102" s="70">
        <v>0</v>
      </c>
      <c r="J102" s="70">
        <v>0</v>
      </c>
      <c r="K102" s="71">
        <v>0</v>
      </c>
    </row>
    <row r="103" spans="1:11" s="57" customFormat="1" x14ac:dyDescent="0.2">
      <c r="A103" s="22" t="s">
        <v>352</v>
      </c>
      <c r="B103" s="23" t="s">
        <v>353</v>
      </c>
      <c r="C103" s="24">
        <v>137000000</v>
      </c>
      <c r="D103" s="65">
        <v>0</v>
      </c>
      <c r="E103" s="65">
        <v>0</v>
      </c>
      <c r="F103" s="65">
        <v>0</v>
      </c>
      <c r="G103" s="65">
        <v>0</v>
      </c>
      <c r="H103" s="70">
        <f t="shared" si="26"/>
        <v>0</v>
      </c>
      <c r="I103" s="70">
        <v>0</v>
      </c>
      <c r="J103" s="70">
        <v>0</v>
      </c>
      <c r="K103" s="71">
        <v>0</v>
      </c>
    </row>
    <row r="104" spans="1:11" s="57" customFormat="1" x14ac:dyDescent="0.2">
      <c r="A104" s="22" t="s">
        <v>123</v>
      </c>
      <c r="B104" s="23" t="s">
        <v>55</v>
      </c>
      <c r="C104" s="24">
        <v>45000000</v>
      </c>
      <c r="D104" s="65">
        <v>0</v>
      </c>
      <c r="E104" s="65">
        <v>0</v>
      </c>
      <c r="F104" s="65">
        <v>0</v>
      </c>
      <c r="G104" s="65">
        <v>0</v>
      </c>
      <c r="H104" s="70">
        <f t="shared" si="26"/>
        <v>0</v>
      </c>
      <c r="I104" s="70">
        <v>0</v>
      </c>
      <c r="J104" s="70">
        <v>0</v>
      </c>
      <c r="K104" s="71">
        <v>0</v>
      </c>
    </row>
    <row r="105" spans="1:11" s="59" customFormat="1" x14ac:dyDescent="0.2">
      <c r="A105" s="14" t="s">
        <v>124</v>
      </c>
      <c r="B105" s="15" t="s">
        <v>125</v>
      </c>
      <c r="C105" s="19">
        <f>C106+C108+C120+C124+C133</f>
        <v>11805979337</v>
      </c>
      <c r="D105" s="20">
        <f t="shared" ref="D105:G105" si="33">D106+D108+D120+D124+D133</f>
        <v>3667230352</v>
      </c>
      <c r="E105" s="20">
        <f t="shared" si="33"/>
        <v>1886163460</v>
      </c>
      <c r="F105" s="20">
        <f t="shared" si="33"/>
        <v>544929709</v>
      </c>
      <c r="G105" s="20">
        <f t="shared" si="33"/>
        <v>172567405</v>
      </c>
      <c r="H105" s="67">
        <f t="shared" si="26"/>
        <v>31.062483232601306</v>
      </c>
      <c r="I105" s="67">
        <f t="shared" si="27"/>
        <v>51.432914732813053</v>
      </c>
      <c r="J105" s="67">
        <f t="shared" si="29"/>
        <v>28.890905828490602</v>
      </c>
      <c r="K105" s="68">
        <f t="shared" si="30"/>
        <v>31.667828373071877</v>
      </c>
    </row>
    <row r="106" spans="1:11" s="58" customFormat="1" x14ac:dyDescent="0.2">
      <c r="A106" s="21" t="s">
        <v>126</v>
      </c>
      <c r="B106" s="16" t="s">
        <v>127</v>
      </c>
      <c r="C106" s="17">
        <f>C107</f>
        <v>1275000000</v>
      </c>
      <c r="D106" s="18">
        <f t="shared" ref="D106:G106" si="34">D107</f>
        <v>580063801</v>
      </c>
      <c r="E106" s="18">
        <f t="shared" si="34"/>
        <v>110731090</v>
      </c>
      <c r="F106" s="18">
        <f t="shared" si="34"/>
        <v>108000000</v>
      </c>
      <c r="G106" s="18">
        <f t="shared" si="34"/>
        <v>98000000</v>
      </c>
      <c r="H106" s="73">
        <f t="shared" si="26"/>
        <v>45.495200078431374</v>
      </c>
      <c r="I106" s="73">
        <f t="shared" si="27"/>
        <v>19.089467367056059</v>
      </c>
      <c r="J106" s="73">
        <f t="shared" si="29"/>
        <v>97.533583386562881</v>
      </c>
      <c r="K106" s="74">
        <f t="shared" si="30"/>
        <v>90.740740740740748</v>
      </c>
    </row>
    <row r="107" spans="1:11" s="57" customFormat="1" x14ac:dyDescent="0.2">
      <c r="A107" s="22" t="s">
        <v>128</v>
      </c>
      <c r="B107" s="23" t="s">
        <v>129</v>
      </c>
      <c r="C107" s="24">
        <v>1275000000</v>
      </c>
      <c r="D107" s="25">
        <v>580063801</v>
      </c>
      <c r="E107" s="25">
        <v>110731090</v>
      </c>
      <c r="F107" s="25">
        <v>108000000</v>
      </c>
      <c r="G107" s="25">
        <v>98000000</v>
      </c>
      <c r="H107" s="70">
        <f t="shared" si="26"/>
        <v>45.495200078431374</v>
      </c>
      <c r="I107" s="70">
        <f t="shared" si="27"/>
        <v>19.089467367056059</v>
      </c>
      <c r="J107" s="70">
        <f t="shared" si="29"/>
        <v>97.533583386562881</v>
      </c>
      <c r="K107" s="71">
        <f t="shared" si="30"/>
        <v>90.740740740740748</v>
      </c>
    </row>
    <row r="108" spans="1:11" s="58" customFormat="1" x14ac:dyDescent="0.2">
      <c r="A108" s="21" t="s">
        <v>130</v>
      </c>
      <c r="B108" s="16" t="s">
        <v>131</v>
      </c>
      <c r="C108" s="17">
        <f>C109+C110+C111+C112+C113+C114+C115+C116+C117+C118+C119</f>
        <v>2259593688</v>
      </c>
      <c r="D108" s="18">
        <f t="shared" ref="D108:G108" si="35">D109+D110+D111+D112+D113+D114+D115+D116+D117+D118+D119</f>
        <v>1234195481</v>
      </c>
      <c r="E108" s="18">
        <f t="shared" si="35"/>
        <v>495090467</v>
      </c>
      <c r="F108" s="18">
        <f t="shared" si="35"/>
        <v>85532064</v>
      </c>
      <c r="G108" s="18">
        <f t="shared" si="35"/>
        <v>23156194</v>
      </c>
      <c r="H108" s="73">
        <f t="shared" si="26"/>
        <v>54.620239362254765</v>
      </c>
      <c r="I108" s="73">
        <f t="shared" si="27"/>
        <v>40.114428761224744</v>
      </c>
      <c r="J108" s="73">
        <f t="shared" si="29"/>
        <v>17.27604745013198</v>
      </c>
      <c r="K108" s="74">
        <f t="shared" si="30"/>
        <v>27.073114943186688</v>
      </c>
    </row>
    <row r="109" spans="1:11" s="57" customFormat="1" x14ac:dyDescent="0.2">
      <c r="A109" s="22" t="s">
        <v>132</v>
      </c>
      <c r="B109" s="23" t="s">
        <v>133</v>
      </c>
      <c r="C109" s="24">
        <v>335920000</v>
      </c>
      <c r="D109" s="25">
        <v>290000000</v>
      </c>
      <c r="E109" s="25">
        <v>40000000</v>
      </c>
      <c r="F109" s="65">
        <v>0</v>
      </c>
      <c r="G109" s="65">
        <v>0</v>
      </c>
      <c r="H109" s="70">
        <f t="shared" si="26"/>
        <v>86.330078590140516</v>
      </c>
      <c r="I109" s="70">
        <f t="shared" si="27"/>
        <v>13.793103448275861</v>
      </c>
      <c r="J109" s="70">
        <f t="shared" si="29"/>
        <v>0</v>
      </c>
      <c r="K109" s="71">
        <v>0</v>
      </c>
    </row>
    <row r="110" spans="1:11" s="57" customFormat="1" x14ac:dyDescent="0.2">
      <c r="A110" s="22" t="s">
        <v>134</v>
      </c>
      <c r="B110" s="23" t="s">
        <v>135</v>
      </c>
      <c r="C110" s="24">
        <v>203320000</v>
      </c>
      <c r="D110" s="25">
        <v>200000000</v>
      </c>
      <c r="E110" s="25">
        <v>40000000</v>
      </c>
      <c r="F110" s="65">
        <v>0</v>
      </c>
      <c r="G110" s="65">
        <v>0</v>
      </c>
      <c r="H110" s="70">
        <f t="shared" si="26"/>
        <v>98.367106039740321</v>
      </c>
      <c r="I110" s="70">
        <f t="shared" si="27"/>
        <v>20</v>
      </c>
      <c r="J110" s="70">
        <f t="shared" si="29"/>
        <v>0</v>
      </c>
      <c r="K110" s="71">
        <v>0</v>
      </c>
    </row>
    <row r="111" spans="1:11" s="57" customFormat="1" x14ac:dyDescent="0.2">
      <c r="A111" s="22" t="s">
        <v>136</v>
      </c>
      <c r="B111" s="23" t="s">
        <v>65</v>
      </c>
      <c r="C111" s="24">
        <v>318775000</v>
      </c>
      <c r="D111" s="25">
        <v>318775000</v>
      </c>
      <c r="E111" s="25">
        <v>300000000</v>
      </c>
      <c r="F111" s="65">
        <v>0</v>
      </c>
      <c r="G111" s="65">
        <v>0</v>
      </c>
      <c r="H111" s="70">
        <f t="shared" si="26"/>
        <v>100</v>
      </c>
      <c r="I111" s="70">
        <f t="shared" si="27"/>
        <v>94.110265861501063</v>
      </c>
      <c r="J111" s="70">
        <f t="shared" si="29"/>
        <v>0</v>
      </c>
      <c r="K111" s="71">
        <v>0</v>
      </c>
    </row>
    <row r="112" spans="1:11" s="57" customFormat="1" x14ac:dyDescent="0.2">
      <c r="A112" s="22" t="s">
        <v>137</v>
      </c>
      <c r="B112" s="23" t="s">
        <v>67</v>
      </c>
      <c r="C112" s="24">
        <v>459018000</v>
      </c>
      <c r="D112" s="25">
        <v>151217487</v>
      </c>
      <c r="E112" s="65">
        <v>0</v>
      </c>
      <c r="F112" s="65">
        <v>0</v>
      </c>
      <c r="G112" s="65">
        <v>0</v>
      </c>
      <c r="H112" s="70">
        <f t="shared" si="26"/>
        <v>32.94369436492687</v>
      </c>
      <c r="I112" s="70">
        <f t="shared" si="27"/>
        <v>0</v>
      </c>
      <c r="J112" s="70">
        <v>0</v>
      </c>
      <c r="K112" s="71">
        <v>0</v>
      </c>
    </row>
    <row r="113" spans="1:11" s="57" customFormat="1" x14ac:dyDescent="0.2">
      <c r="A113" s="22" t="s">
        <v>138</v>
      </c>
      <c r="B113" s="23" t="s">
        <v>139</v>
      </c>
      <c r="C113" s="24">
        <v>198449936</v>
      </c>
      <c r="D113" s="25">
        <v>120364408</v>
      </c>
      <c r="E113" s="65">
        <v>0</v>
      </c>
      <c r="F113" s="65">
        <v>0</v>
      </c>
      <c r="G113" s="65">
        <v>0</v>
      </c>
      <c r="H113" s="70">
        <f t="shared" si="26"/>
        <v>60.652278567628258</v>
      </c>
      <c r="I113" s="70">
        <f t="shared" si="27"/>
        <v>0</v>
      </c>
      <c r="J113" s="70">
        <v>0</v>
      </c>
      <c r="K113" s="71">
        <v>0</v>
      </c>
    </row>
    <row r="114" spans="1:11" s="57" customFormat="1" x14ac:dyDescent="0.2">
      <c r="A114" s="22" t="s">
        <v>140</v>
      </c>
      <c r="B114" s="23" t="s">
        <v>141</v>
      </c>
      <c r="C114" s="24">
        <v>74306710</v>
      </c>
      <c r="D114" s="65">
        <v>0</v>
      </c>
      <c r="E114" s="65">
        <v>0</v>
      </c>
      <c r="F114" s="65">
        <v>0</v>
      </c>
      <c r="G114" s="65">
        <v>0</v>
      </c>
      <c r="H114" s="70">
        <f t="shared" si="26"/>
        <v>0</v>
      </c>
      <c r="I114" s="70">
        <v>0</v>
      </c>
      <c r="J114" s="70">
        <v>0</v>
      </c>
      <c r="K114" s="71">
        <v>0</v>
      </c>
    </row>
    <row r="115" spans="1:11" s="57" customFormat="1" x14ac:dyDescent="0.2">
      <c r="A115" s="22" t="s">
        <v>142</v>
      </c>
      <c r="B115" s="23" t="s">
        <v>71</v>
      </c>
      <c r="C115" s="24">
        <v>32600000</v>
      </c>
      <c r="D115" s="65">
        <v>0</v>
      </c>
      <c r="E115" s="65">
        <v>0</v>
      </c>
      <c r="F115" s="65">
        <v>0</v>
      </c>
      <c r="G115" s="65">
        <v>0</v>
      </c>
      <c r="H115" s="70">
        <f t="shared" si="26"/>
        <v>0</v>
      </c>
      <c r="I115" s="70">
        <v>0</v>
      </c>
      <c r="J115" s="70">
        <v>0</v>
      </c>
      <c r="K115" s="71">
        <v>0</v>
      </c>
    </row>
    <row r="116" spans="1:11" s="57" customFormat="1" x14ac:dyDescent="0.2">
      <c r="A116" s="22" t="s">
        <v>143</v>
      </c>
      <c r="B116" s="23" t="s">
        <v>73</v>
      </c>
      <c r="C116" s="24">
        <v>95500000</v>
      </c>
      <c r="D116" s="25">
        <v>31494828</v>
      </c>
      <c r="E116" s="25">
        <v>29489966</v>
      </c>
      <c r="F116" s="25">
        <v>29489966</v>
      </c>
      <c r="G116" s="25">
        <v>3402194</v>
      </c>
      <c r="H116" s="70">
        <f t="shared" si="26"/>
        <v>32.978877486910996</v>
      </c>
      <c r="I116" s="70">
        <f t="shared" si="27"/>
        <v>93.634313545068409</v>
      </c>
      <c r="J116" s="70">
        <f t="shared" si="29"/>
        <v>100</v>
      </c>
      <c r="K116" s="71">
        <f t="shared" si="30"/>
        <v>11.53678508818898</v>
      </c>
    </row>
    <row r="117" spans="1:11" s="57" customFormat="1" ht="13.5" thickBot="1" x14ac:dyDescent="0.25">
      <c r="A117" s="40" t="s">
        <v>144</v>
      </c>
      <c r="B117" s="41" t="s">
        <v>145</v>
      </c>
      <c r="C117" s="42">
        <v>157250000</v>
      </c>
      <c r="D117" s="75">
        <v>29559400</v>
      </c>
      <c r="E117" s="75">
        <v>29558403</v>
      </c>
      <c r="F117" s="119">
        <v>0</v>
      </c>
      <c r="G117" s="119">
        <v>0</v>
      </c>
      <c r="H117" s="76">
        <f t="shared" si="26"/>
        <v>18.797710651828297</v>
      </c>
      <c r="I117" s="76">
        <f t="shared" si="27"/>
        <v>99.996627130455963</v>
      </c>
      <c r="J117" s="76">
        <f t="shared" si="29"/>
        <v>0</v>
      </c>
      <c r="K117" s="77">
        <v>0</v>
      </c>
    </row>
    <row r="118" spans="1:11" s="57" customFormat="1" x14ac:dyDescent="0.2">
      <c r="A118" s="29" t="s">
        <v>146</v>
      </c>
      <c r="B118" s="30" t="s">
        <v>147</v>
      </c>
      <c r="C118" s="31">
        <v>33280000</v>
      </c>
      <c r="D118" s="32">
        <v>25000000</v>
      </c>
      <c r="E118" s="86">
        <v>0</v>
      </c>
      <c r="F118" s="86">
        <v>0</v>
      </c>
      <c r="G118" s="86">
        <v>0</v>
      </c>
      <c r="H118" s="78">
        <f t="shared" si="26"/>
        <v>75.120192307692307</v>
      </c>
      <c r="I118" s="78">
        <f t="shared" si="27"/>
        <v>0</v>
      </c>
      <c r="J118" s="78">
        <v>0</v>
      </c>
      <c r="K118" s="79">
        <v>0</v>
      </c>
    </row>
    <row r="119" spans="1:11" s="57" customFormat="1" x14ac:dyDescent="0.2">
      <c r="A119" s="22" t="s">
        <v>148</v>
      </c>
      <c r="B119" s="23" t="s">
        <v>75</v>
      </c>
      <c r="C119" s="24">
        <v>351174042</v>
      </c>
      <c r="D119" s="25">
        <v>67784358</v>
      </c>
      <c r="E119" s="25">
        <v>56042098</v>
      </c>
      <c r="F119" s="25">
        <v>56042098</v>
      </c>
      <c r="G119" s="25">
        <v>19754000</v>
      </c>
      <c r="H119" s="70">
        <f t="shared" si="26"/>
        <v>19.302211978412686</v>
      </c>
      <c r="I119" s="70">
        <f t="shared" si="27"/>
        <v>82.677035902589807</v>
      </c>
      <c r="J119" s="70">
        <f t="shared" si="29"/>
        <v>100</v>
      </c>
      <c r="K119" s="71">
        <f t="shared" si="30"/>
        <v>35.248501938667609</v>
      </c>
    </row>
    <row r="120" spans="1:11" s="58" customFormat="1" x14ac:dyDescent="0.2">
      <c r="A120" s="21" t="s">
        <v>149</v>
      </c>
      <c r="B120" s="16" t="s">
        <v>150</v>
      </c>
      <c r="C120" s="17">
        <f>C121+C122+C123</f>
        <v>1421436410</v>
      </c>
      <c r="D120" s="18">
        <f t="shared" ref="D120:G120" si="36">D121+D122+D123</f>
        <v>457142170</v>
      </c>
      <c r="E120" s="18">
        <f t="shared" si="36"/>
        <v>384846485</v>
      </c>
      <c r="F120" s="18">
        <f t="shared" si="36"/>
        <v>304495794</v>
      </c>
      <c r="G120" s="18">
        <f t="shared" si="36"/>
        <v>29660770</v>
      </c>
      <c r="H120" s="73">
        <f t="shared" si="26"/>
        <v>32.160578326539415</v>
      </c>
      <c r="I120" s="73">
        <f t="shared" si="27"/>
        <v>84.185295134771749</v>
      </c>
      <c r="J120" s="73">
        <f t="shared" si="29"/>
        <v>79.121365497205986</v>
      </c>
      <c r="K120" s="74">
        <f t="shared" si="30"/>
        <v>9.7409457156574071</v>
      </c>
    </row>
    <row r="121" spans="1:11" s="57" customFormat="1" x14ac:dyDescent="0.2">
      <c r="A121" s="22" t="s">
        <v>151</v>
      </c>
      <c r="B121" s="23" t="s">
        <v>79</v>
      </c>
      <c r="C121" s="24">
        <v>963936410</v>
      </c>
      <c r="D121" s="25">
        <v>411638746</v>
      </c>
      <c r="E121" s="25">
        <v>344454485</v>
      </c>
      <c r="F121" s="25">
        <v>304495794</v>
      </c>
      <c r="G121" s="25">
        <v>29660770</v>
      </c>
      <c r="H121" s="70">
        <f t="shared" si="26"/>
        <v>42.703931683626308</v>
      </c>
      <c r="I121" s="70">
        <f t="shared" si="27"/>
        <v>83.678829640589754</v>
      </c>
      <c r="J121" s="70">
        <f t="shared" si="29"/>
        <v>88.399427866355111</v>
      </c>
      <c r="K121" s="71">
        <f t="shared" si="30"/>
        <v>9.7409457156574071</v>
      </c>
    </row>
    <row r="122" spans="1:11" s="57" customFormat="1" x14ac:dyDescent="0.2">
      <c r="A122" s="22" t="s">
        <v>152</v>
      </c>
      <c r="B122" s="23" t="s">
        <v>153</v>
      </c>
      <c r="C122" s="24">
        <v>260000000</v>
      </c>
      <c r="D122" s="25">
        <v>45503424</v>
      </c>
      <c r="E122" s="25">
        <v>40392000</v>
      </c>
      <c r="F122" s="65">
        <v>0</v>
      </c>
      <c r="G122" s="65">
        <v>0</v>
      </c>
      <c r="H122" s="70">
        <f t="shared" si="26"/>
        <v>17.501316923076924</v>
      </c>
      <c r="I122" s="70">
        <f t="shared" si="27"/>
        <v>88.766946417043258</v>
      </c>
      <c r="J122" s="70">
        <f t="shared" si="29"/>
        <v>0</v>
      </c>
      <c r="K122" s="71">
        <v>0</v>
      </c>
    </row>
    <row r="123" spans="1:11" s="57" customFormat="1" x14ac:dyDescent="0.2">
      <c r="A123" s="22" t="s">
        <v>154</v>
      </c>
      <c r="B123" s="23" t="s">
        <v>155</v>
      </c>
      <c r="C123" s="24">
        <v>197500000</v>
      </c>
      <c r="D123" s="65">
        <v>0</v>
      </c>
      <c r="E123" s="65">
        <v>0</v>
      </c>
      <c r="F123" s="65">
        <v>0</v>
      </c>
      <c r="G123" s="65">
        <v>0</v>
      </c>
      <c r="H123" s="70">
        <f t="shared" si="26"/>
        <v>0</v>
      </c>
      <c r="I123" s="70">
        <v>0</v>
      </c>
      <c r="J123" s="70">
        <v>0</v>
      </c>
      <c r="K123" s="71">
        <v>0</v>
      </c>
    </row>
    <row r="124" spans="1:11" s="58" customFormat="1" x14ac:dyDescent="0.2">
      <c r="A124" s="21" t="s">
        <v>156</v>
      </c>
      <c r="B124" s="16" t="s">
        <v>157</v>
      </c>
      <c r="C124" s="17">
        <f>C125+C126+C127+C128+C129+C130+C131+C132</f>
        <v>6545949239</v>
      </c>
      <c r="D124" s="18">
        <f t="shared" ref="D124:G124" si="37">D125+D126+D127+D128+D129+D130+D131+D132</f>
        <v>1220828900</v>
      </c>
      <c r="E124" s="18">
        <f t="shared" si="37"/>
        <v>800495418</v>
      </c>
      <c r="F124" s="18">
        <f t="shared" si="37"/>
        <v>46901851</v>
      </c>
      <c r="G124" s="18">
        <f t="shared" si="37"/>
        <v>21750441</v>
      </c>
      <c r="H124" s="73">
        <f t="shared" si="26"/>
        <v>18.650143095006669</v>
      </c>
      <c r="I124" s="73">
        <f t="shared" si="27"/>
        <v>65.569828663132071</v>
      </c>
      <c r="J124" s="73">
        <f t="shared" si="29"/>
        <v>5.8591029936413701</v>
      </c>
      <c r="K124" s="74">
        <f t="shared" si="30"/>
        <v>46.374376567781937</v>
      </c>
    </row>
    <row r="125" spans="1:11" s="57" customFormat="1" x14ac:dyDescent="0.2">
      <c r="A125" s="22" t="s">
        <v>158</v>
      </c>
      <c r="B125" s="23" t="s">
        <v>159</v>
      </c>
      <c r="C125" s="24">
        <v>100000000</v>
      </c>
      <c r="D125" s="65">
        <v>0</v>
      </c>
      <c r="E125" s="65">
        <v>0</v>
      </c>
      <c r="F125" s="65">
        <v>0</v>
      </c>
      <c r="G125" s="65">
        <v>0</v>
      </c>
      <c r="H125" s="70">
        <f t="shared" si="26"/>
        <v>0</v>
      </c>
      <c r="I125" s="70">
        <v>0</v>
      </c>
      <c r="J125" s="70">
        <v>0</v>
      </c>
      <c r="K125" s="71">
        <v>0</v>
      </c>
    </row>
    <row r="126" spans="1:11" s="57" customFormat="1" x14ac:dyDescent="0.2">
      <c r="A126" s="22" t="s">
        <v>160</v>
      </c>
      <c r="B126" s="23" t="s">
        <v>161</v>
      </c>
      <c r="C126" s="24">
        <v>1902866564</v>
      </c>
      <c r="D126" s="25">
        <v>1125366867</v>
      </c>
      <c r="E126" s="25">
        <v>759015967</v>
      </c>
      <c r="F126" s="25">
        <v>9862400</v>
      </c>
      <c r="G126" s="25">
        <v>9862400</v>
      </c>
      <c r="H126" s="70">
        <f t="shared" si="26"/>
        <v>59.14060861074649</v>
      </c>
      <c r="I126" s="70">
        <f t="shared" si="27"/>
        <v>67.44609151532805</v>
      </c>
      <c r="J126" s="70">
        <f t="shared" si="29"/>
        <v>1.2993666047607666</v>
      </c>
      <c r="K126" s="71">
        <f t="shared" si="30"/>
        <v>100</v>
      </c>
    </row>
    <row r="127" spans="1:11" s="57" customFormat="1" x14ac:dyDescent="0.2">
      <c r="A127" s="22" t="s">
        <v>162</v>
      </c>
      <c r="B127" s="23" t="s">
        <v>163</v>
      </c>
      <c r="C127" s="24">
        <v>173680000</v>
      </c>
      <c r="D127" s="65">
        <v>0</v>
      </c>
      <c r="E127" s="65">
        <v>0</v>
      </c>
      <c r="F127" s="65">
        <v>0</v>
      </c>
      <c r="G127" s="65">
        <v>0</v>
      </c>
      <c r="H127" s="70">
        <f t="shared" si="26"/>
        <v>0</v>
      </c>
      <c r="I127" s="70">
        <v>0</v>
      </c>
      <c r="J127" s="70">
        <v>0</v>
      </c>
      <c r="K127" s="71">
        <v>0</v>
      </c>
    </row>
    <row r="128" spans="1:11" s="57" customFormat="1" x14ac:dyDescent="0.2">
      <c r="A128" s="22" t="s">
        <v>164</v>
      </c>
      <c r="B128" s="23" t="s">
        <v>165</v>
      </c>
      <c r="C128" s="24">
        <v>178333110</v>
      </c>
      <c r="D128" s="25">
        <v>14520159</v>
      </c>
      <c r="E128" s="25">
        <v>14520159</v>
      </c>
      <c r="F128" s="25">
        <v>14520159</v>
      </c>
      <c r="G128" s="25">
        <v>643819</v>
      </c>
      <c r="H128" s="70">
        <f t="shared" si="26"/>
        <v>8.1421554303628749</v>
      </c>
      <c r="I128" s="70">
        <f t="shared" si="27"/>
        <v>100</v>
      </c>
      <c r="J128" s="70">
        <f t="shared" si="29"/>
        <v>100</v>
      </c>
      <c r="K128" s="71">
        <f t="shared" si="30"/>
        <v>4.4339665977486886</v>
      </c>
    </row>
    <row r="129" spans="1:11" s="57" customFormat="1" x14ac:dyDescent="0.2">
      <c r="A129" s="22" t="s">
        <v>166</v>
      </c>
      <c r="B129" s="23" t="s">
        <v>167</v>
      </c>
      <c r="C129" s="24">
        <v>153932461</v>
      </c>
      <c r="D129" s="25">
        <v>80941874</v>
      </c>
      <c r="E129" s="25">
        <v>26959292</v>
      </c>
      <c r="F129" s="25">
        <v>22519292</v>
      </c>
      <c r="G129" s="25">
        <v>11244222</v>
      </c>
      <c r="H129" s="70">
        <f t="shared" si="26"/>
        <v>52.582719378468198</v>
      </c>
      <c r="I129" s="70">
        <f t="shared" si="27"/>
        <v>33.306977794954442</v>
      </c>
      <c r="J129" s="70">
        <f t="shared" si="29"/>
        <v>83.530724768291392</v>
      </c>
      <c r="K129" s="71">
        <f t="shared" si="30"/>
        <v>49.931507615781172</v>
      </c>
    </row>
    <row r="130" spans="1:11" s="57" customFormat="1" x14ac:dyDescent="0.2">
      <c r="A130" s="22" t="s">
        <v>168</v>
      </c>
      <c r="B130" s="23" t="s">
        <v>169</v>
      </c>
      <c r="C130" s="24">
        <v>7137104</v>
      </c>
      <c r="D130" s="65">
        <v>0</v>
      </c>
      <c r="E130" s="65">
        <v>0</v>
      </c>
      <c r="F130" s="65">
        <v>0</v>
      </c>
      <c r="G130" s="65">
        <v>0</v>
      </c>
      <c r="H130" s="70">
        <f t="shared" si="26"/>
        <v>0</v>
      </c>
      <c r="I130" s="70">
        <v>0</v>
      </c>
      <c r="J130" s="70">
        <v>0</v>
      </c>
      <c r="K130" s="71">
        <v>0</v>
      </c>
    </row>
    <row r="131" spans="1:11" s="57" customFormat="1" x14ac:dyDescent="0.2">
      <c r="A131" s="22" t="s">
        <v>170</v>
      </c>
      <c r="B131" s="23" t="s">
        <v>171</v>
      </c>
      <c r="C131" s="24">
        <v>30000000</v>
      </c>
      <c r="D131" s="65">
        <v>0</v>
      </c>
      <c r="E131" s="65">
        <v>0</v>
      </c>
      <c r="F131" s="65">
        <v>0</v>
      </c>
      <c r="G131" s="65">
        <v>0</v>
      </c>
      <c r="H131" s="70">
        <f t="shared" si="26"/>
        <v>0</v>
      </c>
      <c r="I131" s="70">
        <v>0</v>
      </c>
      <c r="J131" s="70">
        <v>0</v>
      </c>
      <c r="K131" s="71">
        <v>0</v>
      </c>
    </row>
    <row r="132" spans="1:11" s="57" customFormat="1" x14ac:dyDescent="0.2">
      <c r="A132" s="22" t="s">
        <v>172</v>
      </c>
      <c r="B132" s="23" t="s">
        <v>173</v>
      </c>
      <c r="C132" s="24">
        <v>4000000000</v>
      </c>
      <c r="D132" s="65">
        <v>0</v>
      </c>
      <c r="E132" s="65">
        <v>0</v>
      </c>
      <c r="F132" s="65">
        <v>0</v>
      </c>
      <c r="G132" s="65">
        <v>0</v>
      </c>
      <c r="H132" s="70">
        <f t="shared" si="26"/>
        <v>0</v>
      </c>
      <c r="I132" s="70">
        <v>0</v>
      </c>
      <c r="J132" s="70">
        <v>0</v>
      </c>
      <c r="K132" s="71">
        <v>0</v>
      </c>
    </row>
    <row r="133" spans="1:11" s="58" customFormat="1" x14ac:dyDescent="0.2">
      <c r="A133" s="21" t="s">
        <v>174</v>
      </c>
      <c r="B133" s="16" t="s">
        <v>175</v>
      </c>
      <c r="C133" s="17">
        <f>C134+C135+C136</f>
        <v>304000000</v>
      </c>
      <c r="D133" s="18">
        <f t="shared" ref="D133:E133" si="38">D134+D135+D136</f>
        <v>175000000</v>
      </c>
      <c r="E133" s="18">
        <f t="shared" si="38"/>
        <v>95000000</v>
      </c>
      <c r="F133" s="66">
        <v>0</v>
      </c>
      <c r="G133" s="66">
        <v>0</v>
      </c>
      <c r="H133" s="73">
        <f t="shared" si="26"/>
        <v>57.565789473684212</v>
      </c>
      <c r="I133" s="73">
        <f t="shared" si="27"/>
        <v>54.285714285714285</v>
      </c>
      <c r="J133" s="73">
        <f t="shared" si="29"/>
        <v>0</v>
      </c>
      <c r="K133" s="74">
        <v>0</v>
      </c>
    </row>
    <row r="134" spans="1:11" s="57" customFormat="1" x14ac:dyDescent="0.2">
      <c r="A134" s="22" t="s">
        <v>176</v>
      </c>
      <c r="B134" s="23" t="s">
        <v>177</v>
      </c>
      <c r="C134" s="24">
        <v>40000000</v>
      </c>
      <c r="D134" s="65">
        <v>0</v>
      </c>
      <c r="E134" s="65">
        <v>0</v>
      </c>
      <c r="F134" s="65">
        <v>0</v>
      </c>
      <c r="G134" s="65">
        <v>0</v>
      </c>
      <c r="H134" s="70">
        <f t="shared" si="26"/>
        <v>0</v>
      </c>
      <c r="I134" s="70">
        <v>0</v>
      </c>
      <c r="J134" s="70">
        <v>0</v>
      </c>
      <c r="K134" s="71">
        <v>0</v>
      </c>
    </row>
    <row r="135" spans="1:11" s="57" customFormat="1" x14ac:dyDescent="0.2">
      <c r="A135" s="22" t="s">
        <v>178</v>
      </c>
      <c r="B135" s="23" t="s">
        <v>179</v>
      </c>
      <c r="C135" s="24">
        <v>85000000</v>
      </c>
      <c r="D135" s="65">
        <v>0</v>
      </c>
      <c r="E135" s="65">
        <v>0</v>
      </c>
      <c r="F135" s="65">
        <v>0</v>
      </c>
      <c r="G135" s="65">
        <v>0</v>
      </c>
      <c r="H135" s="70">
        <f t="shared" si="26"/>
        <v>0</v>
      </c>
      <c r="I135" s="70">
        <v>0</v>
      </c>
      <c r="J135" s="70">
        <v>0</v>
      </c>
      <c r="K135" s="71">
        <v>0</v>
      </c>
    </row>
    <row r="136" spans="1:11" s="57" customFormat="1" x14ac:dyDescent="0.2">
      <c r="A136" s="22" t="s">
        <v>180</v>
      </c>
      <c r="B136" s="23" t="s">
        <v>181</v>
      </c>
      <c r="C136" s="24">
        <v>179000000</v>
      </c>
      <c r="D136" s="25">
        <v>175000000</v>
      </c>
      <c r="E136" s="25">
        <v>95000000</v>
      </c>
      <c r="F136" s="65">
        <v>0</v>
      </c>
      <c r="G136" s="65">
        <v>0</v>
      </c>
      <c r="H136" s="70">
        <f t="shared" si="26"/>
        <v>97.765363128491629</v>
      </c>
      <c r="I136" s="70">
        <f t="shared" si="27"/>
        <v>54.285714285714285</v>
      </c>
      <c r="J136" s="70">
        <f t="shared" si="29"/>
        <v>0</v>
      </c>
      <c r="K136" s="71">
        <v>0</v>
      </c>
    </row>
    <row r="137" spans="1:11" s="57" customFormat="1" x14ac:dyDescent="0.2">
      <c r="A137" s="22"/>
      <c r="B137" s="23"/>
      <c r="C137" s="24"/>
      <c r="D137" s="25"/>
      <c r="E137" s="25"/>
      <c r="F137" s="25"/>
      <c r="G137" s="25"/>
      <c r="H137" s="70"/>
      <c r="I137" s="70"/>
      <c r="J137" s="70"/>
      <c r="K137" s="71"/>
    </row>
    <row r="138" spans="1:11" s="59" customFormat="1" x14ac:dyDescent="0.2">
      <c r="A138" s="14" t="s">
        <v>182</v>
      </c>
      <c r="B138" s="15" t="s">
        <v>183</v>
      </c>
      <c r="C138" s="19">
        <f>C139+C144+C148</f>
        <v>51073856009</v>
      </c>
      <c r="D138" s="20">
        <v>5003317053</v>
      </c>
      <c r="E138" s="20">
        <v>4992251298</v>
      </c>
      <c r="F138" s="20">
        <v>4992251298</v>
      </c>
      <c r="G138" s="20">
        <v>4991723698</v>
      </c>
      <c r="H138" s="67">
        <f t="shared" si="26"/>
        <v>9.7962391015049626</v>
      </c>
      <c r="I138" s="67">
        <f t="shared" si="27"/>
        <v>99.77883162544407</v>
      </c>
      <c r="J138" s="67">
        <f t="shared" si="29"/>
        <v>100</v>
      </c>
      <c r="K138" s="68">
        <f t="shared" si="30"/>
        <v>99.989431621757277</v>
      </c>
    </row>
    <row r="139" spans="1:11" s="59" customFormat="1" x14ac:dyDescent="0.2">
      <c r="A139" s="14" t="s">
        <v>184</v>
      </c>
      <c r="B139" s="15" t="s">
        <v>185</v>
      </c>
      <c r="C139" s="19">
        <f>C140+C142</f>
        <v>37765544949</v>
      </c>
      <c r="D139" s="20">
        <f t="shared" ref="D139:G139" si="39">D140+D142</f>
        <v>5003317053</v>
      </c>
      <c r="E139" s="20">
        <f t="shared" si="39"/>
        <v>4992251298</v>
      </c>
      <c r="F139" s="20">
        <f t="shared" si="39"/>
        <v>4992251298</v>
      </c>
      <c r="G139" s="20">
        <f t="shared" si="39"/>
        <v>4991723698</v>
      </c>
      <c r="H139" s="67">
        <f t="shared" si="26"/>
        <v>13.248364507268903</v>
      </c>
      <c r="I139" s="67">
        <f t="shared" si="27"/>
        <v>99.77883162544407</v>
      </c>
      <c r="J139" s="67">
        <f t="shared" si="29"/>
        <v>100</v>
      </c>
      <c r="K139" s="68">
        <f t="shared" si="30"/>
        <v>99.989431621757277</v>
      </c>
    </row>
    <row r="140" spans="1:11" s="58" customFormat="1" x14ac:dyDescent="0.2">
      <c r="A140" s="21" t="s">
        <v>186</v>
      </c>
      <c r="B140" s="16" t="s">
        <v>187</v>
      </c>
      <c r="C140" s="17">
        <f>C141</f>
        <v>37724129851</v>
      </c>
      <c r="D140" s="18">
        <v>5003317053</v>
      </c>
      <c r="E140" s="18">
        <v>4992251298</v>
      </c>
      <c r="F140" s="18">
        <v>4992251298</v>
      </c>
      <c r="G140" s="18">
        <v>4991723698</v>
      </c>
      <c r="H140" s="73">
        <f t="shared" si="26"/>
        <v>13.262909105555872</v>
      </c>
      <c r="I140" s="73">
        <f t="shared" si="27"/>
        <v>99.77883162544407</v>
      </c>
      <c r="J140" s="73">
        <f t="shared" si="29"/>
        <v>100</v>
      </c>
      <c r="K140" s="74">
        <f t="shared" si="30"/>
        <v>99.989431621757277</v>
      </c>
    </row>
    <row r="141" spans="1:11" s="57" customFormat="1" x14ac:dyDescent="0.2">
      <c r="A141" s="22" t="s">
        <v>188</v>
      </c>
      <c r="B141" s="23" t="s">
        <v>189</v>
      </c>
      <c r="C141" s="24">
        <v>37724129851</v>
      </c>
      <c r="D141" s="25">
        <v>5003317053</v>
      </c>
      <c r="E141" s="25">
        <v>4992251298</v>
      </c>
      <c r="F141" s="25">
        <v>4992251298</v>
      </c>
      <c r="G141" s="25">
        <v>4991723698</v>
      </c>
      <c r="H141" s="70">
        <f t="shared" ref="H141:H197" si="40">D141/C141*100</f>
        <v>13.262909105555872</v>
      </c>
      <c r="I141" s="70">
        <f t="shared" ref="I141:I197" si="41">E141/D141*100</f>
        <v>99.77883162544407</v>
      </c>
      <c r="J141" s="70">
        <f t="shared" ref="J141:J197" si="42">F141/E141*100</f>
        <v>100</v>
      </c>
      <c r="K141" s="71">
        <f t="shared" ref="K141:K195" si="43">G141/F141*100</f>
        <v>99.989431621757277</v>
      </c>
    </row>
    <row r="142" spans="1:11" s="58" customFormat="1" x14ac:dyDescent="0.2">
      <c r="A142" s="21" t="s">
        <v>190</v>
      </c>
      <c r="B142" s="16" t="s">
        <v>191</v>
      </c>
      <c r="C142" s="17">
        <f>C143</f>
        <v>41415098</v>
      </c>
      <c r="D142" s="66">
        <v>0</v>
      </c>
      <c r="E142" s="66">
        <v>0</v>
      </c>
      <c r="F142" s="66">
        <v>0</v>
      </c>
      <c r="G142" s="66">
        <v>0</v>
      </c>
      <c r="H142" s="73">
        <f t="shared" si="40"/>
        <v>0</v>
      </c>
      <c r="I142" s="73">
        <v>0</v>
      </c>
      <c r="J142" s="73">
        <v>0</v>
      </c>
      <c r="K142" s="74">
        <v>0</v>
      </c>
    </row>
    <row r="143" spans="1:11" s="57" customFormat="1" x14ac:dyDescent="0.2">
      <c r="A143" s="22" t="s">
        <v>192</v>
      </c>
      <c r="B143" s="23" t="s">
        <v>193</v>
      </c>
      <c r="C143" s="24">
        <v>41415098</v>
      </c>
      <c r="D143" s="65">
        <v>0</v>
      </c>
      <c r="E143" s="65">
        <v>0</v>
      </c>
      <c r="F143" s="65">
        <v>0</v>
      </c>
      <c r="G143" s="65">
        <v>0</v>
      </c>
      <c r="H143" s="70">
        <f t="shared" si="40"/>
        <v>0</v>
      </c>
      <c r="I143" s="70">
        <v>0</v>
      </c>
      <c r="J143" s="70">
        <v>0</v>
      </c>
      <c r="K143" s="71">
        <v>0</v>
      </c>
    </row>
    <row r="144" spans="1:11" s="59" customFormat="1" x14ac:dyDescent="0.2">
      <c r="A144" s="14" t="s">
        <v>354</v>
      </c>
      <c r="B144" s="15" t="s">
        <v>355</v>
      </c>
      <c r="C144" s="19">
        <f>C145</f>
        <v>11708311060</v>
      </c>
      <c r="D144" s="61">
        <v>0</v>
      </c>
      <c r="E144" s="61">
        <v>0</v>
      </c>
      <c r="F144" s="61">
        <v>0</v>
      </c>
      <c r="G144" s="61">
        <v>0</v>
      </c>
      <c r="H144" s="67">
        <f t="shared" si="40"/>
        <v>0</v>
      </c>
      <c r="I144" s="67">
        <v>0</v>
      </c>
      <c r="J144" s="67">
        <v>0</v>
      </c>
      <c r="K144" s="68">
        <v>0</v>
      </c>
    </row>
    <row r="145" spans="1:11" s="58" customFormat="1" x14ac:dyDescent="0.2">
      <c r="A145" s="21" t="s">
        <v>356</v>
      </c>
      <c r="B145" s="16" t="s">
        <v>355</v>
      </c>
      <c r="C145" s="17">
        <f>C146+C147</f>
        <v>11708311060</v>
      </c>
      <c r="D145" s="66">
        <v>0</v>
      </c>
      <c r="E145" s="66">
        <v>0</v>
      </c>
      <c r="F145" s="66">
        <v>0</v>
      </c>
      <c r="G145" s="66">
        <v>0</v>
      </c>
      <c r="H145" s="73">
        <f t="shared" si="40"/>
        <v>0</v>
      </c>
      <c r="I145" s="73">
        <v>0</v>
      </c>
      <c r="J145" s="73">
        <v>0</v>
      </c>
      <c r="K145" s="74">
        <v>0</v>
      </c>
    </row>
    <row r="146" spans="1:11" s="57" customFormat="1" x14ac:dyDescent="0.2">
      <c r="A146" s="22" t="s">
        <v>357</v>
      </c>
      <c r="B146" s="23" t="s">
        <v>358</v>
      </c>
      <c r="C146" s="24">
        <v>10615844328</v>
      </c>
      <c r="D146" s="65">
        <v>0</v>
      </c>
      <c r="E146" s="65">
        <v>0</v>
      </c>
      <c r="F146" s="65">
        <v>0</v>
      </c>
      <c r="G146" s="65">
        <v>0</v>
      </c>
      <c r="H146" s="70">
        <f t="shared" si="40"/>
        <v>0</v>
      </c>
      <c r="I146" s="70">
        <v>0</v>
      </c>
      <c r="J146" s="70">
        <v>0</v>
      </c>
      <c r="K146" s="71">
        <v>0</v>
      </c>
    </row>
    <row r="147" spans="1:11" s="57" customFormat="1" x14ac:dyDescent="0.2">
      <c r="A147" s="22" t="s">
        <v>359</v>
      </c>
      <c r="B147" s="23" t="s">
        <v>360</v>
      </c>
      <c r="C147" s="24">
        <v>1092466732</v>
      </c>
      <c r="D147" s="65">
        <v>0</v>
      </c>
      <c r="E147" s="65">
        <v>0</v>
      </c>
      <c r="F147" s="65">
        <v>0</v>
      </c>
      <c r="G147" s="65">
        <v>0</v>
      </c>
      <c r="H147" s="70">
        <f t="shared" si="40"/>
        <v>0</v>
      </c>
      <c r="I147" s="70">
        <v>0</v>
      </c>
      <c r="J147" s="70">
        <v>0</v>
      </c>
      <c r="K147" s="71">
        <v>0</v>
      </c>
    </row>
    <row r="148" spans="1:11" s="59" customFormat="1" x14ac:dyDescent="0.2">
      <c r="A148" s="14" t="s">
        <v>194</v>
      </c>
      <c r="B148" s="15" t="s">
        <v>195</v>
      </c>
      <c r="C148" s="19">
        <f>C149</f>
        <v>1600000000</v>
      </c>
      <c r="D148" s="61">
        <v>0</v>
      </c>
      <c r="E148" s="61">
        <v>0</v>
      </c>
      <c r="F148" s="61">
        <v>0</v>
      </c>
      <c r="G148" s="61">
        <v>0</v>
      </c>
      <c r="H148" s="67">
        <f t="shared" si="40"/>
        <v>0</v>
      </c>
      <c r="I148" s="67">
        <v>0</v>
      </c>
      <c r="J148" s="67">
        <v>0</v>
      </c>
      <c r="K148" s="68">
        <v>0</v>
      </c>
    </row>
    <row r="149" spans="1:11" s="58" customFormat="1" x14ac:dyDescent="0.2">
      <c r="A149" s="21" t="s">
        <v>196</v>
      </c>
      <c r="B149" s="16" t="s">
        <v>187</v>
      </c>
      <c r="C149" s="17">
        <f>C150</f>
        <v>1600000000</v>
      </c>
      <c r="D149" s="66">
        <v>0</v>
      </c>
      <c r="E149" s="66">
        <v>0</v>
      </c>
      <c r="F149" s="66">
        <v>0</v>
      </c>
      <c r="G149" s="66">
        <v>0</v>
      </c>
      <c r="H149" s="73">
        <f t="shared" si="40"/>
        <v>0</v>
      </c>
      <c r="I149" s="73">
        <v>0</v>
      </c>
      <c r="J149" s="73">
        <v>0</v>
      </c>
      <c r="K149" s="74">
        <v>0</v>
      </c>
    </row>
    <row r="150" spans="1:11" s="57" customFormat="1" x14ac:dyDescent="0.2">
      <c r="A150" s="22" t="s">
        <v>197</v>
      </c>
      <c r="B150" s="23" t="s">
        <v>198</v>
      </c>
      <c r="C150" s="24">
        <v>1600000000</v>
      </c>
      <c r="D150" s="65">
        <v>0</v>
      </c>
      <c r="E150" s="65">
        <v>0</v>
      </c>
      <c r="F150" s="65">
        <v>0</v>
      </c>
      <c r="G150" s="65">
        <v>0</v>
      </c>
      <c r="H150" s="70">
        <f t="shared" si="40"/>
        <v>0</v>
      </c>
      <c r="I150" s="70">
        <v>0</v>
      </c>
      <c r="J150" s="70">
        <v>0</v>
      </c>
      <c r="K150" s="71">
        <v>0</v>
      </c>
    </row>
    <row r="151" spans="1:11" s="57" customFormat="1" x14ac:dyDescent="0.2">
      <c r="A151" s="22"/>
      <c r="B151" s="23"/>
      <c r="C151" s="24"/>
      <c r="D151" s="25"/>
      <c r="E151" s="25"/>
      <c r="F151" s="25"/>
      <c r="G151" s="25"/>
      <c r="H151" s="70"/>
      <c r="I151" s="70"/>
      <c r="J151" s="70"/>
      <c r="K151" s="71"/>
    </row>
    <row r="152" spans="1:11" s="59" customFormat="1" x14ac:dyDescent="0.2">
      <c r="A152" s="14" t="s">
        <v>199</v>
      </c>
      <c r="B152" s="15" t="s">
        <v>200</v>
      </c>
      <c r="C152" s="19">
        <f>C153+C168+C177+C180</f>
        <v>29642304108</v>
      </c>
      <c r="D152" s="20">
        <f>D153+D168+D177+D180</f>
        <v>11527450291</v>
      </c>
      <c r="E152" s="20">
        <f>E153+E168+E177+E180</f>
        <v>8952389867</v>
      </c>
      <c r="F152" s="20">
        <f>F153+F168+F177+F180</f>
        <v>1224444283</v>
      </c>
      <c r="G152" s="20">
        <f>G153+G168+G177+G180</f>
        <v>247667059</v>
      </c>
      <c r="H152" s="67">
        <f t="shared" si="40"/>
        <v>38.888509641492135</v>
      </c>
      <c r="I152" s="67">
        <f t="shared" si="41"/>
        <v>77.661491839088953</v>
      </c>
      <c r="J152" s="67">
        <f t="shared" si="42"/>
        <v>13.677289541572643</v>
      </c>
      <c r="K152" s="68">
        <f t="shared" si="43"/>
        <v>20.226894962765734</v>
      </c>
    </row>
    <row r="153" spans="1:11" s="59" customFormat="1" ht="13.5" thickBot="1" x14ac:dyDescent="0.25">
      <c r="A153" s="33" t="s">
        <v>201</v>
      </c>
      <c r="B153" s="34" t="s">
        <v>202</v>
      </c>
      <c r="C153" s="35">
        <f>C154+C156+C165</f>
        <v>3612318976</v>
      </c>
      <c r="D153" s="80">
        <v>1541057705</v>
      </c>
      <c r="E153" s="80">
        <v>251497260</v>
      </c>
      <c r="F153" s="80">
        <v>74946498</v>
      </c>
      <c r="G153" s="80">
        <v>32635819</v>
      </c>
      <c r="H153" s="82">
        <f t="shared" si="40"/>
        <v>42.661174587257712</v>
      </c>
      <c r="I153" s="82">
        <f t="shared" si="41"/>
        <v>16.319782133012339</v>
      </c>
      <c r="J153" s="82">
        <f t="shared" si="42"/>
        <v>29.800125059016548</v>
      </c>
      <c r="K153" s="83">
        <f t="shared" si="43"/>
        <v>43.545488943325942</v>
      </c>
    </row>
    <row r="154" spans="1:11" s="58" customFormat="1" x14ac:dyDescent="0.2">
      <c r="A154" s="36" t="s">
        <v>203</v>
      </c>
      <c r="B154" s="37" t="s">
        <v>204</v>
      </c>
      <c r="C154" s="38">
        <v>1639545033</v>
      </c>
      <c r="D154" s="94">
        <v>550700842</v>
      </c>
      <c r="E154" s="94">
        <v>78390842</v>
      </c>
      <c r="F154" s="120">
        <v>0</v>
      </c>
      <c r="G154" s="120">
        <v>0</v>
      </c>
      <c r="H154" s="95">
        <f t="shared" si="40"/>
        <v>33.588637757167355</v>
      </c>
      <c r="I154" s="95">
        <f t="shared" si="41"/>
        <v>14.234741627651262</v>
      </c>
      <c r="J154" s="95">
        <f t="shared" si="42"/>
        <v>0</v>
      </c>
      <c r="K154" s="96">
        <v>0</v>
      </c>
    </row>
    <row r="155" spans="1:11" s="57" customFormat="1" x14ac:dyDescent="0.2">
      <c r="A155" s="22" t="s">
        <v>205</v>
      </c>
      <c r="B155" s="23" t="s">
        <v>206</v>
      </c>
      <c r="C155" s="24">
        <v>1639545033</v>
      </c>
      <c r="D155" s="25">
        <v>550700842</v>
      </c>
      <c r="E155" s="25">
        <v>78390842</v>
      </c>
      <c r="F155" s="65">
        <v>0</v>
      </c>
      <c r="G155" s="65">
        <v>0</v>
      </c>
      <c r="H155" s="70">
        <f t="shared" si="40"/>
        <v>33.588637757167355</v>
      </c>
      <c r="I155" s="70">
        <f t="shared" si="41"/>
        <v>14.234741627651262</v>
      </c>
      <c r="J155" s="70">
        <f t="shared" si="42"/>
        <v>0</v>
      </c>
      <c r="K155" s="71">
        <v>0</v>
      </c>
    </row>
    <row r="156" spans="1:11" s="58" customFormat="1" x14ac:dyDescent="0.2">
      <c r="A156" s="21" t="s">
        <v>207</v>
      </c>
      <c r="B156" s="16" t="s">
        <v>208</v>
      </c>
      <c r="C156" s="17">
        <f>C157</f>
        <v>1838549130</v>
      </c>
      <c r="D156" s="18">
        <f t="shared" ref="D156:G156" si="44">D157</f>
        <v>986856863</v>
      </c>
      <c r="E156" s="18">
        <f t="shared" si="44"/>
        <v>169606418</v>
      </c>
      <c r="F156" s="18">
        <f t="shared" si="44"/>
        <v>71446498</v>
      </c>
      <c r="G156" s="18">
        <f t="shared" si="44"/>
        <v>29135819</v>
      </c>
      <c r="H156" s="73">
        <f t="shared" si="40"/>
        <v>53.675849445480964</v>
      </c>
      <c r="I156" s="73">
        <f t="shared" si="41"/>
        <v>17.186526674638934</v>
      </c>
      <c r="J156" s="73">
        <f t="shared" si="42"/>
        <v>42.124878788490186</v>
      </c>
      <c r="K156" s="74">
        <f t="shared" si="43"/>
        <v>40.779911983929566</v>
      </c>
    </row>
    <row r="157" spans="1:11" s="57" customFormat="1" x14ac:dyDescent="0.2">
      <c r="A157" s="22" t="s">
        <v>209</v>
      </c>
      <c r="B157" s="23" t="s">
        <v>210</v>
      </c>
      <c r="C157" s="24">
        <f>C158+C159+C160+C161+C162+C163+C164</f>
        <v>1838549130</v>
      </c>
      <c r="D157" s="25">
        <f>D158+D159+D160+D161+D162+D163+D164</f>
        <v>986856863</v>
      </c>
      <c r="E157" s="25">
        <f>E158+E159+E160+E161+E162+E163+E164</f>
        <v>169606418</v>
      </c>
      <c r="F157" s="25">
        <f t="shared" ref="F157:G157" si="45">F158+F159+F160+F161+F162+F163+F164</f>
        <v>71446498</v>
      </c>
      <c r="G157" s="25">
        <f t="shared" si="45"/>
        <v>29135819</v>
      </c>
      <c r="H157" s="70">
        <f t="shared" si="40"/>
        <v>53.675849445480964</v>
      </c>
      <c r="I157" s="70">
        <f t="shared" si="41"/>
        <v>17.186526674638934</v>
      </c>
      <c r="J157" s="70">
        <f t="shared" si="42"/>
        <v>42.124878788490186</v>
      </c>
      <c r="K157" s="71">
        <f t="shared" si="43"/>
        <v>40.779911983929566</v>
      </c>
    </row>
    <row r="158" spans="1:11" s="57" customFormat="1" x14ac:dyDescent="0.2">
      <c r="A158" s="22" t="s">
        <v>211</v>
      </c>
      <c r="B158" s="23" t="s">
        <v>212</v>
      </c>
      <c r="C158" s="24">
        <v>521520307</v>
      </c>
      <c r="D158" s="25">
        <v>502575233</v>
      </c>
      <c r="E158" s="25">
        <v>4341845</v>
      </c>
      <c r="F158" s="25">
        <v>4341845</v>
      </c>
      <c r="G158" s="25">
        <v>3193415</v>
      </c>
      <c r="H158" s="70">
        <f t="shared" si="40"/>
        <v>96.367337235825019</v>
      </c>
      <c r="I158" s="70">
        <f t="shared" si="41"/>
        <v>0.86391941243949033</v>
      </c>
      <c r="J158" s="70">
        <f t="shared" si="42"/>
        <v>100</v>
      </c>
      <c r="K158" s="71">
        <f t="shared" si="43"/>
        <v>73.54972367737679</v>
      </c>
    </row>
    <row r="159" spans="1:11" s="57" customFormat="1" x14ac:dyDescent="0.2">
      <c r="A159" s="22" t="s">
        <v>213</v>
      </c>
      <c r="B159" s="23" t="s">
        <v>214</v>
      </c>
      <c r="C159" s="24">
        <v>133920000</v>
      </c>
      <c r="D159" s="25">
        <v>8710000</v>
      </c>
      <c r="E159" s="25">
        <v>2400000</v>
      </c>
      <c r="F159" s="25">
        <v>2400000</v>
      </c>
      <c r="G159" s="65">
        <v>0</v>
      </c>
      <c r="H159" s="70">
        <f t="shared" si="40"/>
        <v>6.5038829151732385</v>
      </c>
      <c r="I159" s="70">
        <f t="shared" si="41"/>
        <v>27.554535017221582</v>
      </c>
      <c r="J159" s="70">
        <f t="shared" si="42"/>
        <v>100</v>
      </c>
      <c r="K159" s="71">
        <f t="shared" si="43"/>
        <v>0</v>
      </c>
    </row>
    <row r="160" spans="1:11" s="57" customFormat="1" x14ac:dyDescent="0.2">
      <c r="A160" s="22" t="s">
        <v>215</v>
      </c>
      <c r="B160" s="23" t="s">
        <v>216</v>
      </c>
      <c r="C160" s="24">
        <v>456480000</v>
      </c>
      <c r="D160" s="25">
        <v>144784647</v>
      </c>
      <c r="E160" s="25">
        <v>47034369</v>
      </c>
      <c r="F160" s="25">
        <v>8534369</v>
      </c>
      <c r="G160" s="65">
        <v>0</v>
      </c>
      <c r="H160" s="70">
        <f t="shared" si="40"/>
        <v>31.7176320977918</v>
      </c>
      <c r="I160" s="70">
        <f t="shared" si="41"/>
        <v>32.485743464222416</v>
      </c>
      <c r="J160" s="70">
        <f t="shared" si="42"/>
        <v>18.144963313954527</v>
      </c>
      <c r="K160" s="71">
        <f t="shared" si="43"/>
        <v>0</v>
      </c>
    </row>
    <row r="161" spans="1:11" s="57" customFormat="1" x14ac:dyDescent="0.2">
      <c r="A161" s="22" t="s">
        <v>217</v>
      </c>
      <c r="B161" s="23" t="s">
        <v>218</v>
      </c>
      <c r="C161" s="24">
        <v>226067040</v>
      </c>
      <c r="D161" s="25">
        <v>27835200</v>
      </c>
      <c r="E161" s="25">
        <v>27835200</v>
      </c>
      <c r="F161" s="25">
        <v>4175280</v>
      </c>
      <c r="G161" s="25">
        <v>1391760</v>
      </c>
      <c r="H161" s="70">
        <f t="shared" si="40"/>
        <v>12.312807740571117</v>
      </c>
      <c r="I161" s="70">
        <f t="shared" si="41"/>
        <v>100</v>
      </c>
      <c r="J161" s="70">
        <f t="shared" si="42"/>
        <v>15</v>
      </c>
      <c r="K161" s="71">
        <f t="shared" si="43"/>
        <v>33.333333333333329</v>
      </c>
    </row>
    <row r="162" spans="1:11" s="57" customFormat="1" x14ac:dyDescent="0.2">
      <c r="A162" s="22" t="s">
        <v>219</v>
      </c>
      <c r="B162" s="23" t="s">
        <v>220</v>
      </c>
      <c r="C162" s="24">
        <v>172800000</v>
      </c>
      <c r="D162" s="25">
        <v>19850000</v>
      </c>
      <c r="E162" s="65">
        <v>0</v>
      </c>
      <c r="F162" s="65">
        <v>0</v>
      </c>
      <c r="G162" s="65">
        <v>0</v>
      </c>
      <c r="H162" s="70">
        <f t="shared" si="40"/>
        <v>11.487268518518519</v>
      </c>
      <c r="I162" s="70">
        <f t="shared" si="41"/>
        <v>0</v>
      </c>
      <c r="J162" s="70">
        <v>0</v>
      </c>
      <c r="K162" s="71">
        <v>0</v>
      </c>
    </row>
    <row r="163" spans="1:11" s="57" customFormat="1" x14ac:dyDescent="0.2">
      <c r="A163" s="22" t="s">
        <v>221</v>
      </c>
      <c r="B163" s="23" t="s">
        <v>222</v>
      </c>
      <c r="C163" s="24">
        <v>235601783</v>
      </c>
      <c r="D163" s="25">
        <v>235601783</v>
      </c>
      <c r="E163" s="25">
        <v>40495004</v>
      </c>
      <c r="F163" s="25">
        <v>40495004</v>
      </c>
      <c r="G163" s="25">
        <v>24550644</v>
      </c>
      <c r="H163" s="70">
        <f t="shared" si="40"/>
        <v>100</v>
      </c>
      <c r="I163" s="70">
        <f t="shared" si="41"/>
        <v>17.187902181538245</v>
      </c>
      <c r="J163" s="70">
        <f t="shared" si="42"/>
        <v>100</v>
      </c>
      <c r="K163" s="71">
        <f t="shared" si="43"/>
        <v>60.626352821202332</v>
      </c>
    </row>
    <row r="164" spans="1:11" s="57" customFormat="1" x14ac:dyDescent="0.2">
      <c r="A164" s="22" t="s">
        <v>223</v>
      </c>
      <c r="B164" s="23" t="s">
        <v>224</v>
      </c>
      <c r="C164" s="24">
        <v>92160000</v>
      </c>
      <c r="D164" s="25">
        <v>47500000</v>
      </c>
      <c r="E164" s="25">
        <v>47500000</v>
      </c>
      <c r="F164" s="25">
        <v>11500000</v>
      </c>
      <c r="G164" s="65">
        <v>0</v>
      </c>
      <c r="H164" s="70">
        <f t="shared" si="40"/>
        <v>51.540798611111114</v>
      </c>
      <c r="I164" s="70">
        <f t="shared" si="41"/>
        <v>100</v>
      </c>
      <c r="J164" s="70">
        <f t="shared" si="42"/>
        <v>24.210526315789473</v>
      </c>
      <c r="K164" s="71">
        <f t="shared" si="43"/>
        <v>0</v>
      </c>
    </row>
    <row r="165" spans="1:11" s="58" customFormat="1" x14ac:dyDescent="0.2">
      <c r="A165" s="21" t="s">
        <v>225</v>
      </c>
      <c r="B165" s="16" t="s">
        <v>226</v>
      </c>
      <c r="C165" s="17">
        <f>C166</f>
        <v>134224813</v>
      </c>
      <c r="D165" s="18">
        <f t="shared" ref="D165:G165" si="46">D166</f>
        <v>3500000</v>
      </c>
      <c r="E165" s="18">
        <f t="shared" si="46"/>
        <v>3500000</v>
      </c>
      <c r="F165" s="18">
        <f t="shared" si="46"/>
        <v>3500000</v>
      </c>
      <c r="G165" s="18">
        <f t="shared" si="46"/>
        <v>3500000</v>
      </c>
      <c r="H165" s="73">
        <f t="shared" si="40"/>
        <v>2.6075655624120708</v>
      </c>
      <c r="I165" s="73">
        <f t="shared" si="41"/>
        <v>100</v>
      </c>
      <c r="J165" s="73">
        <f t="shared" si="42"/>
        <v>100</v>
      </c>
      <c r="K165" s="74">
        <f t="shared" si="43"/>
        <v>100</v>
      </c>
    </row>
    <row r="166" spans="1:11" s="57" customFormat="1" x14ac:dyDescent="0.2">
      <c r="A166" s="22" t="s">
        <v>227</v>
      </c>
      <c r="B166" s="23" t="s">
        <v>228</v>
      </c>
      <c r="C166" s="24">
        <f>C167</f>
        <v>134224813</v>
      </c>
      <c r="D166" s="25">
        <v>3500000</v>
      </c>
      <c r="E166" s="25">
        <v>3500000</v>
      </c>
      <c r="F166" s="25">
        <v>3500000</v>
      </c>
      <c r="G166" s="25">
        <v>3500000</v>
      </c>
      <c r="H166" s="70">
        <f t="shared" si="40"/>
        <v>2.6075655624120708</v>
      </c>
      <c r="I166" s="70">
        <f t="shared" si="41"/>
        <v>100</v>
      </c>
      <c r="J166" s="70">
        <f t="shared" si="42"/>
        <v>100</v>
      </c>
      <c r="K166" s="71">
        <f t="shared" si="43"/>
        <v>100</v>
      </c>
    </row>
    <row r="167" spans="1:11" s="57" customFormat="1" x14ac:dyDescent="0.2">
      <c r="A167" s="22" t="s">
        <v>229</v>
      </c>
      <c r="B167" s="23" t="s">
        <v>230</v>
      </c>
      <c r="C167" s="24">
        <v>134224813</v>
      </c>
      <c r="D167" s="25">
        <v>3500000</v>
      </c>
      <c r="E167" s="25">
        <v>3500000</v>
      </c>
      <c r="F167" s="25">
        <v>3500000</v>
      </c>
      <c r="G167" s="25">
        <v>3500000</v>
      </c>
      <c r="H167" s="70">
        <f t="shared" si="40"/>
        <v>2.6075655624120708</v>
      </c>
      <c r="I167" s="70">
        <f t="shared" si="41"/>
        <v>100</v>
      </c>
      <c r="J167" s="70">
        <f t="shared" si="42"/>
        <v>100</v>
      </c>
      <c r="K167" s="71">
        <f t="shared" si="43"/>
        <v>100</v>
      </c>
    </row>
    <row r="168" spans="1:11" s="59" customFormat="1" x14ac:dyDescent="0.2">
      <c r="A168" s="14" t="s">
        <v>361</v>
      </c>
      <c r="B168" s="15" t="s">
        <v>362</v>
      </c>
      <c r="C168" s="19">
        <f>C169+C171+C174</f>
        <v>18629985132</v>
      </c>
      <c r="D168" s="20">
        <f t="shared" ref="D168:G168" si="47">D169+D171+D174</f>
        <v>7103532630</v>
      </c>
      <c r="E168" s="20">
        <f t="shared" si="47"/>
        <v>6104849816</v>
      </c>
      <c r="F168" s="20">
        <f t="shared" si="47"/>
        <v>1099567735</v>
      </c>
      <c r="G168" s="20">
        <f t="shared" si="47"/>
        <v>215031240</v>
      </c>
      <c r="H168" s="67">
        <f t="shared" si="40"/>
        <v>38.129566822887789</v>
      </c>
      <c r="I168" s="67">
        <f t="shared" si="41"/>
        <v>85.941039958311563</v>
      </c>
      <c r="J168" s="67">
        <f t="shared" si="42"/>
        <v>18.011380593150371</v>
      </c>
      <c r="K168" s="68">
        <f t="shared" si="43"/>
        <v>19.555979423132129</v>
      </c>
    </row>
    <row r="169" spans="1:11" s="58" customFormat="1" x14ac:dyDescent="0.2">
      <c r="A169" s="21" t="s">
        <v>363</v>
      </c>
      <c r="B169" s="16" t="s">
        <v>364</v>
      </c>
      <c r="C169" s="17">
        <f>C170</f>
        <v>9904069429</v>
      </c>
      <c r="D169" s="18">
        <f t="shared" ref="D169:F169" si="48">D170</f>
        <v>5776480072</v>
      </c>
      <c r="E169" s="18">
        <f t="shared" si="48"/>
        <v>5391118756</v>
      </c>
      <c r="F169" s="18">
        <f t="shared" si="48"/>
        <v>603710274</v>
      </c>
      <c r="G169" s="43">
        <v>0</v>
      </c>
      <c r="H169" s="73">
        <f t="shared" si="40"/>
        <v>58.324309147974574</v>
      </c>
      <c r="I169" s="73">
        <f t="shared" si="41"/>
        <v>93.32878654134133</v>
      </c>
      <c r="J169" s="73">
        <f t="shared" si="42"/>
        <v>11.198237347825176</v>
      </c>
      <c r="K169" s="74">
        <f t="shared" si="43"/>
        <v>0</v>
      </c>
    </row>
    <row r="170" spans="1:11" s="57" customFormat="1" x14ac:dyDescent="0.2">
      <c r="A170" s="22" t="s">
        <v>365</v>
      </c>
      <c r="B170" s="23" t="s">
        <v>366</v>
      </c>
      <c r="C170" s="24">
        <v>9904069429</v>
      </c>
      <c r="D170" s="25">
        <v>5776480072</v>
      </c>
      <c r="E170" s="25">
        <v>5391118756</v>
      </c>
      <c r="F170" s="25">
        <v>603710274</v>
      </c>
      <c r="G170" s="39">
        <v>0</v>
      </c>
      <c r="H170" s="70">
        <f t="shared" si="40"/>
        <v>58.324309147974574</v>
      </c>
      <c r="I170" s="70">
        <f t="shared" si="41"/>
        <v>93.32878654134133</v>
      </c>
      <c r="J170" s="70">
        <f t="shared" si="42"/>
        <v>11.198237347825176</v>
      </c>
      <c r="K170" s="71">
        <f t="shared" si="43"/>
        <v>0</v>
      </c>
    </row>
    <row r="171" spans="1:11" s="60" customFormat="1" x14ac:dyDescent="0.2">
      <c r="A171" s="87" t="s">
        <v>367</v>
      </c>
      <c r="B171" s="88" t="s">
        <v>368</v>
      </c>
      <c r="C171" s="89">
        <f>C172+C173</f>
        <v>552788500</v>
      </c>
      <c r="D171" s="90">
        <f t="shared" ref="D171:F171" si="49">D172+D173</f>
        <v>5767422</v>
      </c>
      <c r="E171" s="90">
        <f t="shared" si="49"/>
        <v>1475432</v>
      </c>
      <c r="F171" s="90">
        <f t="shared" si="49"/>
        <v>1475432</v>
      </c>
      <c r="G171" s="91">
        <v>0</v>
      </c>
      <c r="H171" s="92">
        <f t="shared" si="40"/>
        <v>1.043332486113586</v>
      </c>
      <c r="I171" s="92">
        <f t="shared" si="41"/>
        <v>25.582175190232309</v>
      </c>
      <c r="J171" s="92">
        <f t="shared" si="42"/>
        <v>100</v>
      </c>
      <c r="K171" s="93">
        <f t="shared" si="43"/>
        <v>0</v>
      </c>
    </row>
    <row r="172" spans="1:11" s="57" customFormat="1" x14ac:dyDescent="0.2">
      <c r="A172" s="22" t="s">
        <v>369</v>
      </c>
      <c r="B172" s="23" t="s">
        <v>370</v>
      </c>
      <c r="C172" s="24">
        <v>439344686</v>
      </c>
      <c r="D172" s="25">
        <v>5767422</v>
      </c>
      <c r="E172" s="25">
        <v>1475432</v>
      </c>
      <c r="F172" s="25">
        <v>1475432</v>
      </c>
      <c r="G172" s="39">
        <v>0</v>
      </c>
      <c r="H172" s="70">
        <f t="shared" si="40"/>
        <v>1.3127328459368233</v>
      </c>
      <c r="I172" s="70">
        <f t="shared" si="41"/>
        <v>25.582175190232309</v>
      </c>
      <c r="J172" s="70">
        <f t="shared" si="42"/>
        <v>100</v>
      </c>
      <c r="K172" s="71">
        <f t="shared" si="43"/>
        <v>0</v>
      </c>
    </row>
    <row r="173" spans="1:11" s="57" customFormat="1" x14ac:dyDescent="0.2">
      <c r="A173" s="22" t="s">
        <v>371</v>
      </c>
      <c r="B173" s="23" t="s">
        <v>372</v>
      </c>
      <c r="C173" s="24">
        <v>113443814</v>
      </c>
      <c r="D173" s="65">
        <v>0</v>
      </c>
      <c r="E173" s="65">
        <v>0</v>
      </c>
      <c r="F173" s="65">
        <v>0</v>
      </c>
      <c r="G173" s="39">
        <v>0</v>
      </c>
      <c r="H173" s="70">
        <f t="shared" si="40"/>
        <v>0</v>
      </c>
      <c r="I173" s="70">
        <v>0</v>
      </c>
      <c r="J173" s="70">
        <v>0</v>
      </c>
      <c r="K173" s="71">
        <v>0</v>
      </c>
    </row>
    <row r="174" spans="1:11" s="58" customFormat="1" x14ac:dyDescent="0.2">
      <c r="A174" s="21" t="s">
        <v>373</v>
      </c>
      <c r="B174" s="16" t="s">
        <v>374</v>
      </c>
      <c r="C174" s="17">
        <f>C175+C176</f>
        <v>8173127203</v>
      </c>
      <c r="D174" s="18">
        <f t="shared" ref="D174:G174" si="50">D175+D176</f>
        <v>1321285136</v>
      </c>
      <c r="E174" s="18">
        <f t="shared" si="50"/>
        <v>712255628</v>
      </c>
      <c r="F174" s="18">
        <f t="shared" si="50"/>
        <v>494382029</v>
      </c>
      <c r="G174" s="18">
        <f t="shared" si="50"/>
        <v>215031240</v>
      </c>
      <c r="H174" s="73">
        <f t="shared" si="40"/>
        <v>16.166212799367834</v>
      </c>
      <c r="I174" s="73">
        <f t="shared" si="41"/>
        <v>53.906277198898266</v>
      </c>
      <c r="J174" s="73">
        <f t="shared" si="42"/>
        <v>69.410757818539835</v>
      </c>
      <c r="K174" s="74">
        <f t="shared" si="43"/>
        <v>43.494954789305254</v>
      </c>
    </row>
    <row r="175" spans="1:11" s="57" customFormat="1" x14ac:dyDescent="0.2">
      <c r="A175" s="22" t="s">
        <v>375</v>
      </c>
      <c r="B175" s="23" t="s">
        <v>376</v>
      </c>
      <c r="C175" s="24">
        <v>6218758251</v>
      </c>
      <c r="D175" s="25">
        <v>1169988409</v>
      </c>
      <c r="E175" s="25">
        <v>650982359</v>
      </c>
      <c r="F175" s="25">
        <v>462508760</v>
      </c>
      <c r="G175" s="25">
        <v>215031240</v>
      </c>
      <c r="H175" s="70">
        <f t="shared" si="40"/>
        <v>18.813859001704422</v>
      </c>
      <c r="I175" s="70">
        <f t="shared" si="41"/>
        <v>55.640069080376676</v>
      </c>
      <c r="J175" s="70">
        <f t="shared" si="42"/>
        <v>71.047817748929205</v>
      </c>
      <c r="K175" s="71">
        <f t="shared" si="43"/>
        <v>46.492360490642383</v>
      </c>
    </row>
    <row r="176" spans="1:11" s="57" customFormat="1" x14ac:dyDescent="0.2">
      <c r="A176" s="22" t="s">
        <v>377</v>
      </c>
      <c r="B176" s="23" t="s">
        <v>378</v>
      </c>
      <c r="C176" s="24">
        <v>1954368952</v>
      </c>
      <c r="D176" s="25">
        <v>151296727</v>
      </c>
      <c r="E176" s="25">
        <v>61273269</v>
      </c>
      <c r="F176" s="25">
        <v>31873269</v>
      </c>
      <c r="G176" s="65">
        <v>0</v>
      </c>
      <c r="H176" s="70">
        <f t="shared" si="40"/>
        <v>7.7414618588353425</v>
      </c>
      <c r="I176" s="70">
        <f t="shared" si="41"/>
        <v>40.498740597342866</v>
      </c>
      <c r="J176" s="70">
        <f t="shared" si="42"/>
        <v>52.018228372963094</v>
      </c>
      <c r="K176" s="71">
        <f t="shared" si="43"/>
        <v>0</v>
      </c>
    </row>
    <row r="177" spans="1:18" s="59" customFormat="1" x14ac:dyDescent="0.2">
      <c r="A177" s="14" t="s">
        <v>231</v>
      </c>
      <c r="B177" s="15" t="s">
        <v>232</v>
      </c>
      <c r="C177" s="19">
        <f>C178</f>
        <v>5400000000</v>
      </c>
      <c r="D177" s="20">
        <f t="shared" ref="D177:G178" si="51">D178</f>
        <v>2882859956</v>
      </c>
      <c r="E177" s="20">
        <f t="shared" si="51"/>
        <v>2596042791</v>
      </c>
      <c r="F177" s="20">
        <f t="shared" si="51"/>
        <v>49930050</v>
      </c>
      <c r="G177" s="20">
        <f t="shared" si="51"/>
        <v>0</v>
      </c>
      <c r="H177" s="67">
        <f t="shared" si="40"/>
        <v>53.386295481481483</v>
      </c>
      <c r="I177" s="67">
        <f t="shared" si="41"/>
        <v>90.050950466634461</v>
      </c>
      <c r="J177" s="67">
        <f t="shared" si="42"/>
        <v>1.9233138287665459</v>
      </c>
      <c r="K177" s="68">
        <f t="shared" si="43"/>
        <v>0</v>
      </c>
    </row>
    <row r="178" spans="1:18" s="58" customFormat="1" x14ac:dyDescent="0.2">
      <c r="A178" s="21" t="s">
        <v>233</v>
      </c>
      <c r="B178" s="16" t="s">
        <v>204</v>
      </c>
      <c r="C178" s="17">
        <f>C179</f>
        <v>5400000000</v>
      </c>
      <c r="D178" s="18">
        <f t="shared" si="51"/>
        <v>2882859956</v>
      </c>
      <c r="E178" s="18">
        <f t="shared" si="51"/>
        <v>2596042791</v>
      </c>
      <c r="F178" s="18">
        <f t="shared" si="51"/>
        <v>49930050</v>
      </c>
      <c r="G178" s="18">
        <f t="shared" si="51"/>
        <v>0</v>
      </c>
      <c r="H178" s="73">
        <f t="shared" si="40"/>
        <v>53.386295481481483</v>
      </c>
      <c r="I178" s="73">
        <f t="shared" si="41"/>
        <v>90.050950466634461</v>
      </c>
      <c r="J178" s="73">
        <f t="shared" si="42"/>
        <v>1.9233138287665459</v>
      </c>
      <c r="K178" s="74">
        <f t="shared" si="43"/>
        <v>0</v>
      </c>
    </row>
    <row r="179" spans="1:18" s="57" customFormat="1" x14ac:dyDescent="0.2">
      <c r="A179" s="22" t="s">
        <v>234</v>
      </c>
      <c r="B179" s="23" t="s">
        <v>206</v>
      </c>
      <c r="C179" s="24">
        <v>5400000000</v>
      </c>
      <c r="D179" s="25">
        <v>2882859956</v>
      </c>
      <c r="E179" s="25">
        <v>2596042791</v>
      </c>
      <c r="F179" s="25">
        <v>49930050</v>
      </c>
      <c r="G179" s="25">
        <v>0</v>
      </c>
      <c r="H179" s="70">
        <f t="shared" si="40"/>
        <v>53.386295481481483</v>
      </c>
      <c r="I179" s="70">
        <f t="shared" si="41"/>
        <v>90.050950466634461</v>
      </c>
      <c r="J179" s="70">
        <f t="shared" si="42"/>
        <v>1.9233138287665459</v>
      </c>
      <c r="K179" s="71">
        <f t="shared" si="43"/>
        <v>0</v>
      </c>
    </row>
    <row r="180" spans="1:18" s="59" customFormat="1" x14ac:dyDescent="0.2">
      <c r="A180" s="14" t="s">
        <v>235</v>
      </c>
      <c r="B180" s="15" t="s">
        <v>236</v>
      </c>
      <c r="C180" s="19">
        <f>C181</f>
        <v>2000000000</v>
      </c>
      <c r="D180" s="61">
        <v>0</v>
      </c>
      <c r="E180" s="61">
        <v>0</v>
      </c>
      <c r="F180" s="61">
        <v>0</v>
      </c>
      <c r="G180" s="61">
        <v>0</v>
      </c>
      <c r="H180" s="67">
        <f t="shared" si="40"/>
        <v>0</v>
      </c>
      <c r="I180" s="67">
        <v>0</v>
      </c>
      <c r="J180" s="67">
        <v>0</v>
      </c>
      <c r="K180" s="68">
        <v>0</v>
      </c>
      <c r="L180" s="107"/>
      <c r="M180" s="107"/>
      <c r="N180" s="107"/>
      <c r="O180" s="107"/>
      <c r="P180" s="107"/>
      <c r="Q180" s="108"/>
      <c r="R180" s="108"/>
    </row>
    <row r="181" spans="1:18" s="58" customFormat="1" x14ac:dyDescent="0.2">
      <c r="A181" s="21" t="s">
        <v>237</v>
      </c>
      <c r="B181" s="16" t="s">
        <v>238</v>
      </c>
      <c r="C181" s="17">
        <f>C182</f>
        <v>2000000000</v>
      </c>
      <c r="D181" s="66">
        <v>0</v>
      </c>
      <c r="E181" s="66">
        <v>0</v>
      </c>
      <c r="F181" s="66">
        <v>0</v>
      </c>
      <c r="G181" s="66">
        <v>0</v>
      </c>
      <c r="H181" s="73">
        <f t="shared" si="40"/>
        <v>0</v>
      </c>
      <c r="I181" s="73">
        <v>0</v>
      </c>
      <c r="J181" s="73">
        <v>0</v>
      </c>
      <c r="K181" s="74">
        <v>0</v>
      </c>
    </row>
    <row r="182" spans="1:18" s="57" customFormat="1" x14ac:dyDescent="0.2">
      <c r="A182" s="22" t="s">
        <v>239</v>
      </c>
      <c r="B182" s="23" t="s">
        <v>240</v>
      </c>
      <c r="C182" s="24">
        <v>2000000000</v>
      </c>
      <c r="D182" s="65">
        <v>0</v>
      </c>
      <c r="E182" s="65">
        <v>0</v>
      </c>
      <c r="F182" s="65">
        <v>0</v>
      </c>
      <c r="G182" s="65">
        <v>0</v>
      </c>
      <c r="H182" s="70">
        <f t="shared" si="40"/>
        <v>0</v>
      </c>
      <c r="I182" s="70">
        <v>0</v>
      </c>
      <c r="J182" s="70">
        <v>0</v>
      </c>
      <c r="K182" s="71">
        <v>0</v>
      </c>
    </row>
    <row r="183" spans="1:18" s="57" customFormat="1" x14ac:dyDescent="0.2">
      <c r="A183" s="22"/>
      <c r="B183" s="23"/>
      <c r="C183" s="24"/>
      <c r="D183" s="25"/>
      <c r="E183" s="25"/>
      <c r="F183" s="25"/>
      <c r="G183" s="25"/>
      <c r="H183" s="70"/>
      <c r="I183" s="70"/>
      <c r="J183" s="70"/>
      <c r="K183" s="71"/>
    </row>
    <row r="184" spans="1:18" s="59" customFormat="1" x14ac:dyDescent="0.2">
      <c r="A184" s="14" t="s">
        <v>241</v>
      </c>
      <c r="B184" s="15" t="s">
        <v>242</v>
      </c>
      <c r="C184" s="19">
        <f>C185</f>
        <v>12784500000</v>
      </c>
      <c r="D184" s="20">
        <f t="shared" ref="D184:F184" si="52">D185</f>
        <v>7764196522</v>
      </c>
      <c r="E184" s="20">
        <f t="shared" si="52"/>
        <v>2074645968</v>
      </c>
      <c r="F184" s="20">
        <f t="shared" si="52"/>
        <v>76656751</v>
      </c>
      <c r="G184" s="20">
        <v>19369629</v>
      </c>
      <c r="H184" s="67">
        <f t="shared" si="40"/>
        <v>60.731327169619462</v>
      </c>
      <c r="I184" s="67">
        <f t="shared" si="41"/>
        <v>26.720678206965147</v>
      </c>
      <c r="J184" s="67">
        <f t="shared" si="42"/>
        <v>3.6949316742412024</v>
      </c>
      <c r="K184" s="68">
        <f t="shared" si="43"/>
        <v>25.268001509743087</v>
      </c>
    </row>
    <row r="185" spans="1:18" s="59" customFormat="1" x14ac:dyDescent="0.2">
      <c r="A185" s="14" t="s">
        <v>243</v>
      </c>
      <c r="B185" s="15" t="s">
        <v>244</v>
      </c>
      <c r="C185" s="19">
        <f>C186+C188+C196</f>
        <v>12784500000</v>
      </c>
      <c r="D185" s="20">
        <f>D186+D188+D196</f>
        <v>7764196522</v>
      </c>
      <c r="E185" s="20">
        <f>E186+E188+E196</f>
        <v>2074645968</v>
      </c>
      <c r="F185" s="20">
        <f>F186+F188+F196</f>
        <v>76656751</v>
      </c>
      <c r="G185" s="20">
        <v>19369629</v>
      </c>
      <c r="H185" s="67">
        <f t="shared" si="40"/>
        <v>60.731327169619462</v>
      </c>
      <c r="I185" s="67">
        <f t="shared" si="41"/>
        <v>26.720678206965147</v>
      </c>
      <c r="J185" s="67">
        <f t="shared" si="42"/>
        <v>3.6949316742412024</v>
      </c>
      <c r="K185" s="68">
        <f t="shared" si="43"/>
        <v>25.268001509743087</v>
      </c>
    </row>
    <row r="186" spans="1:18" s="58" customFormat="1" x14ac:dyDescent="0.2">
      <c r="A186" s="21" t="s">
        <v>245</v>
      </c>
      <c r="B186" s="16" t="s">
        <v>246</v>
      </c>
      <c r="C186" s="17">
        <f>C187</f>
        <v>5120000000</v>
      </c>
      <c r="D186" s="18">
        <f t="shared" ref="D186:G186" si="53">D187</f>
        <v>1946406799</v>
      </c>
      <c r="E186" s="18">
        <f t="shared" si="53"/>
        <v>1521435298</v>
      </c>
      <c r="F186" s="18">
        <f t="shared" si="53"/>
        <v>29332253</v>
      </c>
      <c r="G186" s="18">
        <f t="shared" si="53"/>
        <v>5000000</v>
      </c>
      <c r="H186" s="73">
        <f t="shared" si="40"/>
        <v>38.015757792968749</v>
      </c>
      <c r="I186" s="73">
        <f t="shared" si="41"/>
        <v>78.166357555967409</v>
      </c>
      <c r="J186" s="73">
        <f t="shared" si="42"/>
        <v>1.9279329879199372</v>
      </c>
      <c r="K186" s="74">
        <f t="shared" si="43"/>
        <v>17.046082344919089</v>
      </c>
    </row>
    <row r="187" spans="1:18" s="57" customFormat="1" x14ac:dyDescent="0.2">
      <c r="A187" s="22" t="s">
        <v>247</v>
      </c>
      <c r="B187" s="23" t="s">
        <v>248</v>
      </c>
      <c r="C187" s="24">
        <v>5120000000</v>
      </c>
      <c r="D187" s="25">
        <v>1946406799</v>
      </c>
      <c r="E187" s="25">
        <v>1521435298</v>
      </c>
      <c r="F187" s="25">
        <v>29332253</v>
      </c>
      <c r="G187" s="25">
        <v>5000000</v>
      </c>
      <c r="H187" s="70">
        <f t="shared" si="40"/>
        <v>38.015757792968749</v>
      </c>
      <c r="I187" s="70">
        <f t="shared" si="41"/>
        <v>78.166357555967409</v>
      </c>
      <c r="J187" s="70">
        <f t="shared" si="42"/>
        <v>1.9279329879199372</v>
      </c>
      <c r="K187" s="71">
        <f t="shared" si="43"/>
        <v>17.046082344919089</v>
      </c>
    </row>
    <row r="188" spans="1:18" s="59" customFormat="1" x14ac:dyDescent="0.2">
      <c r="A188" s="14" t="s">
        <v>249</v>
      </c>
      <c r="B188" s="15" t="s">
        <v>250</v>
      </c>
      <c r="C188" s="19">
        <f>C189+C192</f>
        <v>7128000000</v>
      </c>
      <c r="D188" s="20">
        <v>5596870941</v>
      </c>
      <c r="E188" s="20">
        <v>528204203</v>
      </c>
      <c r="F188" s="20">
        <v>47324498</v>
      </c>
      <c r="G188" s="20">
        <v>14369629</v>
      </c>
      <c r="H188" s="67">
        <f t="shared" si="40"/>
        <v>78.519513762626261</v>
      </c>
      <c r="I188" s="67">
        <f t="shared" si="41"/>
        <v>9.4374912083576667</v>
      </c>
      <c r="J188" s="67">
        <f t="shared" si="42"/>
        <v>8.9595080332974941</v>
      </c>
      <c r="K188" s="68">
        <f t="shared" si="43"/>
        <v>30.364038938141508</v>
      </c>
    </row>
    <row r="189" spans="1:18" s="58" customFormat="1" ht="13.5" thickBot="1" x14ac:dyDescent="0.25">
      <c r="A189" s="26" t="s">
        <v>251</v>
      </c>
      <c r="B189" s="27" t="s">
        <v>252</v>
      </c>
      <c r="C189" s="28">
        <f>C190+C191</f>
        <v>4783000000</v>
      </c>
      <c r="D189" s="121">
        <v>3833000000</v>
      </c>
      <c r="E189" s="121">
        <v>517427301</v>
      </c>
      <c r="F189" s="121">
        <v>36547596</v>
      </c>
      <c r="G189" s="121">
        <v>9217069</v>
      </c>
      <c r="H189" s="122">
        <f t="shared" si="40"/>
        <v>80.137988710014639</v>
      </c>
      <c r="I189" s="122">
        <f t="shared" si="41"/>
        <v>13.49927735455257</v>
      </c>
      <c r="J189" s="122">
        <f t="shared" si="42"/>
        <v>7.0633296560437975</v>
      </c>
      <c r="K189" s="123">
        <f t="shared" si="43"/>
        <v>25.219357793054296</v>
      </c>
    </row>
    <row r="190" spans="1:18" s="57" customFormat="1" x14ac:dyDescent="0.2">
      <c r="A190" s="29" t="s">
        <v>253</v>
      </c>
      <c r="B190" s="30" t="s">
        <v>254</v>
      </c>
      <c r="C190" s="31">
        <v>2633000000</v>
      </c>
      <c r="D190" s="32">
        <v>1833000000</v>
      </c>
      <c r="E190" s="32">
        <v>370419279</v>
      </c>
      <c r="F190" s="32">
        <v>10553744</v>
      </c>
      <c r="G190" s="32">
        <v>7407878</v>
      </c>
      <c r="H190" s="78">
        <f t="shared" si="40"/>
        <v>69.616407140144318</v>
      </c>
      <c r="I190" s="78">
        <f t="shared" si="41"/>
        <v>20.208362193126021</v>
      </c>
      <c r="J190" s="78">
        <f t="shared" si="42"/>
        <v>2.8491346423683308</v>
      </c>
      <c r="K190" s="79">
        <f t="shared" si="43"/>
        <v>70.191943257293332</v>
      </c>
    </row>
    <row r="191" spans="1:18" s="57" customFormat="1" x14ac:dyDescent="0.2">
      <c r="A191" s="22" t="s">
        <v>255</v>
      </c>
      <c r="B191" s="23" t="s">
        <v>256</v>
      </c>
      <c r="C191" s="24">
        <v>2150000000</v>
      </c>
      <c r="D191" s="25">
        <v>2000000000</v>
      </c>
      <c r="E191" s="25">
        <v>147008022</v>
      </c>
      <c r="F191" s="25">
        <v>25993852</v>
      </c>
      <c r="G191" s="25">
        <v>1809191</v>
      </c>
      <c r="H191" s="70">
        <f t="shared" si="40"/>
        <v>93.023255813953483</v>
      </c>
      <c r="I191" s="70">
        <f t="shared" si="41"/>
        <v>7.3504010999999991</v>
      </c>
      <c r="J191" s="70">
        <f t="shared" si="42"/>
        <v>17.681927588958377</v>
      </c>
      <c r="K191" s="71">
        <f t="shared" si="43"/>
        <v>6.9600727125783441</v>
      </c>
    </row>
    <row r="192" spans="1:18" s="58" customFormat="1" x14ac:dyDescent="0.2">
      <c r="A192" s="21" t="s">
        <v>257</v>
      </c>
      <c r="B192" s="16" t="s">
        <v>258</v>
      </c>
      <c r="C192" s="17">
        <f>C193+C194+C195</f>
        <v>2345000000</v>
      </c>
      <c r="D192" s="18">
        <v>1763870941</v>
      </c>
      <c r="E192" s="18">
        <v>10776902</v>
      </c>
      <c r="F192" s="18">
        <v>10776902</v>
      </c>
      <c r="G192" s="18">
        <v>5152560</v>
      </c>
      <c r="H192" s="73">
        <f t="shared" si="40"/>
        <v>75.21837701492538</v>
      </c>
      <c r="I192" s="73">
        <f t="shared" si="41"/>
        <v>0.61098018848761115</v>
      </c>
      <c r="J192" s="73">
        <f t="shared" si="42"/>
        <v>100</v>
      </c>
      <c r="K192" s="74">
        <f t="shared" si="43"/>
        <v>47.811142756981553</v>
      </c>
    </row>
    <row r="193" spans="1:11" s="57" customFormat="1" x14ac:dyDescent="0.2">
      <c r="A193" s="22" t="s">
        <v>259</v>
      </c>
      <c r="B193" s="23" t="s">
        <v>260</v>
      </c>
      <c r="C193" s="24">
        <v>1275000000</v>
      </c>
      <c r="D193" s="25">
        <v>712627741</v>
      </c>
      <c r="E193" s="25">
        <v>6133702</v>
      </c>
      <c r="F193" s="25">
        <v>6133702</v>
      </c>
      <c r="G193" s="25">
        <v>3484360</v>
      </c>
      <c r="H193" s="70">
        <f t="shared" si="40"/>
        <v>55.892371843137255</v>
      </c>
      <c r="I193" s="70">
        <f t="shared" si="41"/>
        <v>0.86071614211830128</v>
      </c>
      <c r="J193" s="70">
        <f t="shared" si="42"/>
        <v>100</v>
      </c>
      <c r="K193" s="71">
        <f t="shared" si="43"/>
        <v>56.806802808483361</v>
      </c>
    </row>
    <row r="194" spans="1:11" s="57" customFormat="1" x14ac:dyDescent="0.2">
      <c r="A194" s="22" t="s">
        <v>261</v>
      </c>
      <c r="B194" s="23" t="s">
        <v>262</v>
      </c>
      <c r="C194" s="24">
        <v>1020000000</v>
      </c>
      <c r="D194" s="25">
        <v>1020000000</v>
      </c>
      <c r="E194" s="65">
        <v>0</v>
      </c>
      <c r="F194" s="65">
        <v>0</v>
      </c>
      <c r="G194" s="65">
        <v>0</v>
      </c>
      <c r="H194" s="70">
        <f t="shared" si="40"/>
        <v>100</v>
      </c>
      <c r="I194" s="70">
        <f t="shared" si="41"/>
        <v>0</v>
      </c>
      <c r="J194" s="70">
        <v>0</v>
      </c>
      <c r="K194" s="71">
        <v>0</v>
      </c>
    </row>
    <row r="195" spans="1:11" s="57" customFormat="1" x14ac:dyDescent="0.2">
      <c r="A195" s="22" t="s">
        <v>263</v>
      </c>
      <c r="B195" s="23" t="s">
        <v>264</v>
      </c>
      <c r="C195" s="24">
        <v>50000000</v>
      </c>
      <c r="D195" s="25">
        <v>31243200</v>
      </c>
      <c r="E195" s="25">
        <v>4643200</v>
      </c>
      <c r="F195" s="25">
        <v>4643200</v>
      </c>
      <c r="G195" s="25">
        <v>1668200</v>
      </c>
      <c r="H195" s="70">
        <f t="shared" si="40"/>
        <v>62.486399999999996</v>
      </c>
      <c r="I195" s="70">
        <f t="shared" si="41"/>
        <v>14.861473856711221</v>
      </c>
      <c r="J195" s="70">
        <f t="shared" si="42"/>
        <v>100</v>
      </c>
      <c r="K195" s="71">
        <f t="shared" si="43"/>
        <v>35.92780840799449</v>
      </c>
    </row>
    <row r="196" spans="1:11" s="59" customFormat="1" x14ac:dyDescent="0.2">
      <c r="A196" s="14" t="s">
        <v>265</v>
      </c>
      <c r="B196" s="15" t="s">
        <v>266</v>
      </c>
      <c r="C196" s="19">
        <f>C197+C207</f>
        <v>536500000</v>
      </c>
      <c r="D196" s="20">
        <f t="shared" ref="D196:E196" si="54">D197+D207</f>
        <v>220918782</v>
      </c>
      <c r="E196" s="20">
        <f t="shared" si="54"/>
        <v>25006467</v>
      </c>
      <c r="F196" s="61">
        <v>0</v>
      </c>
      <c r="G196" s="61">
        <v>0</v>
      </c>
      <c r="H196" s="67">
        <f t="shared" si="40"/>
        <v>41.177778564771664</v>
      </c>
      <c r="I196" s="67">
        <f t="shared" si="41"/>
        <v>11.319303308489181</v>
      </c>
      <c r="J196" s="67">
        <f t="shared" si="42"/>
        <v>0</v>
      </c>
      <c r="K196" s="68">
        <v>0</v>
      </c>
    </row>
    <row r="197" spans="1:11" s="58" customFormat="1" x14ac:dyDescent="0.2">
      <c r="A197" s="21" t="s">
        <v>267</v>
      </c>
      <c r="B197" s="16" t="s">
        <v>268</v>
      </c>
      <c r="C197" s="17">
        <f>C198+C199+C200+C201+C202+C203+C204+C205+C206</f>
        <v>499500000</v>
      </c>
      <c r="D197" s="18">
        <f t="shared" ref="D197:E197" si="55">D198+D199+D200+D201+D202+D203+D204+D205+D206</f>
        <v>220918782</v>
      </c>
      <c r="E197" s="18">
        <f t="shared" si="55"/>
        <v>25006467</v>
      </c>
      <c r="F197" s="66">
        <v>0</v>
      </c>
      <c r="G197" s="66">
        <v>0</v>
      </c>
      <c r="H197" s="73">
        <f t="shared" si="40"/>
        <v>44.227984384384385</v>
      </c>
      <c r="I197" s="73">
        <f t="shared" si="41"/>
        <v>11.319303308489181</v>
      </c>
      <c r="J197" s="73">
        <f t="shared" si="42"/>
        <v>0</v>
      </c>
      <c r="K197" s="74">
        <v>0</v>
      </c>
    </row>
    <row r="198" spans="1:11" s="57" customFormat="1" x14ac:dyDescent="0.2">
      <c r="A198" s="22" t="s">
        <v>269</v>
      </c>
      <c r="B198" s="23" t="s">
        <v>270</v>
      </c>
      <c r="C198" s="24">
        <v>500000</v>
      </c>
      <c r="D198" s="65">
        <v>0</v>
      </c>
      <c r="E198" s="65">
        <v>0</v>
      </c>
      <c r="F198" s="65">
        <v>0</v>
      </c>
      <c r="G198" s="65">
        <v>0</v>
      </c>
      <c r="H198" s="70">
        <f t="shared" ref="H198:H210" si="56">D198/C198*100</f>
        <v>0</v>
      </c>
      <c r="I198" s="70">
        <v>0</v>
      </c>
      <c r="J198" s="70">
        <v>0</v>
      </c>
      <c r="K198" s="71">
        <v>0</v>
      </c>
    </row>
    <row r="199" spans="1:11" s="57" customFormat="1" x14ac:dyDescent="0.2">
      <c r="A199" s="22" t="s">
        <v>271</v>
      </c>
      <c r="B199" s="23" t="s">
        <v>272</v>
      </c>
      <c r="C199" s="24">
        <v>60000000</v>
      </c>
      <c r="D199" s="25">
        <v>47006497</v>
      </c>
      <c r="E199" s="25">
        <v>25006467</v>
      </c>
      <c r="F199" s="65">
        <v>0</v>
      </c>
      <c r="G199" s="65">
        <v>0</v>
      </c>
      <c r="H199" s="70">
        <f t="shared" si="56"/>
        <v>78.344161666666665</v>
      </c>
      <c r="I199" s="70">
        <f t="shared" ref="I199:I205" si="57">E199/D199*100</f>
        <v>53.197895176064705</v>
      </c>
      <c r="J199" s="70">
        <f t="shared" ref="J199" si="58">F199/E199*100</f>
        <v>0</v>
      </c>
      <c r="K199" s="71">
        <v>0</v>
      </c>
    </row>
    <row r="200" spans="1:11" s="57" customFormat="1" x14ac:dyDescent="0.2">
      <c r="A200" s="22" t="s">
        <v>273</v>
      </c>
      <c r="B200" s="23" t="s">
        <v>274</v>
      </c>
      <c r="C200" s="24">
        <v>40000000</v>
      </c>
      <c r="D200" s="25">
        <v>8370000</v>
      </c>
      <c r="E200" s="65">
        <v>0</v>
      </c>
      <c r="F200" s="65">
        <v>0</v>
      </c>
      <c r="G200" s="65">
        <v>0</v>
      </c>
      <c r="H200" s="70">
        <f t="shared" si="56"/>
        <v>20.925000000000001</v>
      </c>
      <c r="I200" s="70">
        <f t="shared" si="57"/>
        <v>0</v>
      </c>
      <c r="J200" s="70">
        <v>0</v>
      </c>
      <c r="K200" s="71">
        <v>0</v>
      </c>
    </row>
    <row r="201" spans="1:11" s="57" customFormat="1" x14ac:dyDescent="0.2">
      <c r="A201" s="22" t="s">
        <v>275</v>
      </c>
      <c r="B201" s="23" t="s">
        <v>276</v>
      </c>
      <c r="C201" s="24">
        <v>212500000</v>
      </c>
      <c r="D201" s="25">
        <v>29600290</v>
      </c>
      <c r="E201" s="65">
        <v>0</v>
      </c>
      <c r="F201" s="65">
        <v>0</v>
      </c>
      <c r="G201" s="65">
        <v>0</v>
      </c>
      <c r="H201" s="70">
        <f t="shared" si="56"/>
        <v>13.929548235294117</v>
      </c>
      <c r="I201" s="70">
        <f t="shared" si="57"/>
        <v>0</v>
      </c>
      <c r="J201" s="70">
        <v>0</v>
      </c>
      <c r="K201" s="71">
        <v>0</v>
      </c>
    </row>
    <row r="202" spans="1:11" s="57" customFormat="1" x14ac:dyDescent="0.2">
      <c r="A202" s="22" t="s">
        <v>277</v>
      </c>
      <c r="B202" s="23" t="s">
        <v>278</v>
      </c>
      <c r="C202" s="24">
        <v>144500000</v>
      </c>
      <c r="D202" s="25">
        <v>124529800</v>
      </c>
      <c r="E202" s="65">
        <v>0</v>
      </c>
      <c r="F202" s="65">
        <v>0</v>
      </c>
      <c r="G202" s="65">
        <v>0</v>
      </c>
      <c r="H202" s="70">
        <f t="shared" si="56"/>
        <v>86.179792387543259</v>
      </c>
      <c r="I202" s="70">
        <f t="shared" si="57"/>
        <v>0</v>
      </c>
      <c r="J202" s="70">
        <v>0</v>
      </c>
      <c r="K202" s="71">
        <v>0</v>
      </c>
    </row>
    <row r="203" spans="1:11" s="57" customFormat="1" x14ac:dyDescent="0.2">
      <c r="A203" s="22" t="s">
        <v>279</v>
      </c>
      <c r="B203" s="23" t="s">
        <v>280</v>
      </c>
      <c r="C203" s="24">
        <v>2000000</v>
      </c>
      <c r="D203" s="65">
        <v>0</v>
      </c>
      <c r="E203" s="65">
        <v>0</v>
      </c>
      <c r="F203" s="65">
        <v>0</v>
      </c>
      <c r="G203" s="65">
        <v>0</v>
      </c>
      <c r="H203" s="70">
        <f t="shared" si="56"/>
        <v>0</v>
      </c>
      <c r="I203" s="70">
        <v>0</v>
      </c>
      <c r="J203" s="70">
        <v>0</v>
      </c>
      <c r="K203" s="71">
        <v>0</v>
      </c>
    </row>
    <row r="204" spans="1:11" s="57" customFormat="1" x14ac:dyDescent="0.2">
      <c r="A204" s="22" t="s">
        <v>281</v>
      </c>
      <c r="B204" s="23" t="s">
        <v>282</v>
      </c>
      <c r="C204" s="24">
        <v>10000000</v>
      </c>
      <c r="D204" s="65">
        <v>0</v>
      </c>
      <c r="E204" s="65">
        <v>0</v>
      </c>
      <c r="F204" s="65">
        <v>0</v>
      </c>
      <c r="G204" s="65">
        <v>0</v>
      </c>
      <c r="H204" s="70">
        <f t="shared" si="56"/>
        <v>0</v>
      </c>
      <c r="I204" s="70">
        <v>0</v>
      </c>
      <c r="J204" s="70">
        <v>0</v>
      </c>
      <c r="K204" s="71">
        <v>0</v>
      </c>
    </row>
    <row r="205" spans="1:11" s="57" customFormat="1" x14ac:dyDescent="0.2">
      <c r="A205" s="22" t="s">
        <v>283</v>
      </c>
      <c r="B205" s="23" t="s">
        <v>284</v>
      </c>
      <c r="C205" s="24">
        <v>20000000</v>
      </c>
      <c r="D205" s="25">
        <v>11412195</v>
      </c>
      <c r="E205" s="65">
        <v>0</v>
      </c>
      <c r="F205" s="65">
        <v>0</v>
      </c>
      <c r="G205" s="65">
        <v>0</v>
      </c>
      <c r="H205" s="70">
        <f t="shared" si="56"/>
        <v>57.060974999999999</v>
      </c>
      <c r="I205" s="70">
        <f t="shared" si="57"/>
        <v>0</v>
      </c>
      <c r="J205" s="70">
        <v>0</v>
      </c>
      <c r="K205" s="71">
        <v>0</v>
      </c>
    </row>
    <row r="206" spans="1:11" s="57" customFormat="1" x14ac:dyDescent="0.2">
      <c r="A206" s="22" t="s">
        <v>285</v>
      </c>
      <c r="B206" s="23" t="s">
        <v>286</v>
      </c>
      <c r="C206" s="24">
        <v>10000000</v>
      </c>
      <c r="D206" s="65">
        <v>0</v>
      </c>
      <c r="E206" s="65">
        <v>0</v>
      </c>
      <c r="F206" s="65">
        <v>0</v>
      </c>
      <c r="G206" s="65">
        <v>0</v>
      </c>
      <c r="H206" s="70">
        <f t="shared" si="56"/>
        <v>0</v>
      </c>
      <c r="I206" s="70">
        <v>0</v>
      </c>
      <c r="J206" s="70">
        <v>0</v>
      </c>
      <c r="K206" s="71">
        <v>0</v>
      </c>
    </row>
    <row r="207" spans="1:11" s="58" customFormat="1" x14ac:dyDescent="0.2">
      <c r="A207" s="21" t="s">
        <v>287</v>
      </c>
      <c r="B207" s="16" t="s">
        <v>288</v>
      </c>
      <c r="C207" s="17">
        <f>C208+C209+C210</f>
        <v>37000000</v>
      </c>
      <c r="D207" s="66">
        <v>0</v>
      </c>
      <c r="E207" s="66">
        <v>0</v>
      </c>
      <c r="F207" s="66">
        <v>0</v>
      </c>
      <c r="G207" s="66">
        <v>0</v>
      </c>
      <c r="H207" s="73">
        <f t="shared" si="56"/>
        <v>0</v>
      </c>
      <c r="I207" s="73">
        <v>0</v>
      </c>
      <c r="J207" s="73">
        <v>0</v>
      </c>
      <c r="K207" s="74">
        <v>0</v>
      </c>
    </row>
    <row r="208" spans="1:11" s="57" customFormat="1" x14ac:dyDescent="0.2">
      <c r="A208" s="22" t="s">
        <v>289</v>
      </c>
      <c r="B208" s="23" t="s">
        <v>290</v>
      </c>
      <c r="C208" s="24">
        <v>10000000</v>
      </c>
      <c r="D208" s="65">
        <v>0</v>
      </c>
      <c r="E208" s="65">
        <v>0</v>
      </c>
      <c r="F208" s="65">
        <v>0</v>
      </c>
      <c r="G208" s="65">
        <v>0</v>
      </c>
      <c r="H208" s="70">
        <f t="shared" si="56"/>
        <v>0</v>
      </c>
      <c r="I208" s="70">
        <v>0</v>
      </c>
      <c r="J208" s="70">
        <v>0</v>
      </c>
      <c r="K208" s="71">
        <v>0</v>
      </c>
    </row>
    <row r="209" spans="1:11" s="57" customFormat="1" x14ac:dyDescent="0.2">
      <c r="A209" s="22" t="s">
        <v>291</v>
      </c>
      <c r="B209" s="23" t="s">
        <v>292</v>
      </c>
      <c r="C209" s="24">
        <v>22000000</v>
      </c>
      <c r="D209" s="65">
        <v>0</v>
      </c>
      <c r="E209" s="65">
        <v>0</v>
      </c>
      <c r="F209" s="65">
        <v>0</v>
      </c>
      <c r="G209" s="65">
        <v>0</v>
      </c>
      <c r="H209" s="70">
        <f t="shared" si="56"/>
        <v>0</v>
      </c>
      <c r="I209" s="70">
        <v>0</v>
      </c>
      <c r="J209" s="70">
        <v>0</v>
      </c>
      <c r="K209" s="71">
        <v>0</v>
      </c>
    </row>
    <row r="210" spans="1:11" s="57" customFormat="1" x14ac:dyDescent="0.2">
      <c r="A210" s="22" t="s">
        <v>293</v>
      </c>
      <c r="B210" s="23" t="s">
        <v>294</v>
      </c>
      <c r="C210" s="24">
        <v>5000000</v>
      </c>
      <c r="D210" s="24">
        <v>0</v>
      </c>
      <c r="E210" s="24">
        <v>0</v>
      </c>
      <c r="F210" s="65">
        <v>0</v>
      </c>
      <c r="G210" s="24">
        <v>0</v>
      </c>
      <c r="H210" s="70">
        <f t="shared" si="56"/>
        <v>0</v>
      </c>
      <c r="I210" s="70">
        <v>0</v>
      </c>
      <c r="J210" s="70">
        <v>0</v>
      </c>
      <c r="K210" s="71">
        <v>0</v>
      </c>
    </row>
    <row r="211" spans="1:11" s="57" customFormat="1" x14ac:dyDescent="0.2">
      <c r="A211" s="97"/>
      <c r="B211" s="98"/>
      <c r="C211" s="98"/>
      <c r="D211" s="98"/>
      <c r="E211" s="98"/>
      <c r="F211" s="98"/>
      <c r="G211" s="98"/>
      <c r="H211" s="99"/>
      <c r="I211" s="99"/>
      <c r="J211" s="99"/>
      <c r="K211" s="100"/>
    </row>
    <row r="212" spans="1:11" x14ac:dyDescent="0.2">
      <c r="A212" s="101"/>
      <c r="B212" s="102"/>
      <c r="C212" s="102"/>
      <c r="D212" s="102"/>
      <c r="E212" s="102"/>
      <c r="F212" s="102"/>
      <c r="G212" s="102"/>
      <c r="H212" s="102"/>
      <c r="I212" s="102"/>
      <c r="J212" s="102"/>
      <c r="K212" s="103"/>
    </row>
    <row r="213" spans="1:11" x14ac:dyDescent="0.2">
      <c r="A213" s="101"/>
      <c r="B213" s="102"/>
      <c r="C213" s="102"/>
      <c r="D213" s="102"/>
      <c r="E213" s="102"/>
      <c r="F213" s="102"/>
      <c r="G213" s="102"/>
      <c r="H213" s="102"/>
      <c r="I213" s="102"/>
      <c r="J213" s="102"/>
      <c r="K213" s="103"/>
    </row>
    <row r="214" spans="1:11" x14ac:dyDescent="0.2">
      <c r="A214" s="101"/>
      <c r="B214" s="102"/>
      <c r="C214" s="102"/>
      <c r="D214" s="102"/>
      <c r="E214" s="102"/>
      <c r="F214" s="102"/>
      <c r="G214" s="102"/>
      <c r="H214" s="102"/>
      <c r="I214" s="102"/>
      <c r="J214" s="102"/>
      <c r="K214" s="103"/>
    </row>
    <row r="215" spans="1:11" x14ac:dyDescent="0.2">
      <c r="A215" s="101"/>
      <c r="B215" s="102"/>
      <c r="C215" s="102"/>
      <c r="D215" s="102"/>
      <c r="E215" s="102"/>
      <c r="F215" s="102"/>
      <c r="G215" s="102"/>
      <c r="H215" s="102"/>
      <c r="I215" s="102"/>
      <c r="J215" s="102"/>
      <c r="K215" s="103"/>
    </row>
    <row r="216" spans="1:11" x14ac:dyDescent="0.2">
      <c r="A216" s="48"/>
      <c r="B216" s="124" t="s">
        <v>320</v>
      </c>
      <c r="C216" s="124"/>
      <c r="D216" s="124"/>
      <c r="E216" s="124"/>
      <c r="F216" s="124"/>
      <c r="G216" s="124"/>
      <c r="H216" s="124"/>
      <c r="I216" s="124"/>
      <c r="J216" s="102"/>
      <c r="K216" s="103"/>
    </row>
    <row r="217" spans="1:11" x14ac:dyDescent="0.2">
      <c r="A217" s="48"/>
      <c r="B217" s="124" t="s">
        <v>380</v>
      </c>
      <c r="C217" s="124"/>
      <c r="D217" s="124"/>
      <c r="E217" s="124"/>
      <c r="F217" s="124"/>
      <c r="G217" s="124"/>
      <c r="H217" s="124"/>
      <c r="I217" s="124"/>
      <c r="J217" s="102"/>
      <c r="K217" s="103"/>
    </row>
    <row r="218" spans="1:11" x14ac:dyDescent="0.2">
      <c r="A218" s="48"/>
      <c r="B218" s="113"/>
      <c r="C218" s="113"/>
      <c r="D218" s="113"/>
      <c r="E218" s="113"/>
      <c r="F218" s="113"/>
      <c r="G218" s="113"/>
      <c r="H218" s="113"/>
      <c r="I218" s="113"/>
      <c r="J218" s="102"/>
      <c r="K218" s="103"/>
    </row>
    <row r="219" spans="1:11" x14ac:dyDescent="0.2">
      <c r="A219" s="48"/>
      <c r="B219" s="113"/>
      <c r="C219" s="113"/>
      <c r="D219" s="113"/>
      <c r="E219" s="113"/>
      <c r="F219" s="113"/>
      <c r="G219" s="113"/>
      <c r="H219" s="113"/>
      <c r="I219" s="113"/>
      <c r="J219" s="102"/>
      <c r="K219" s="103"/>
    </row>
    <row r="220" spans="1:11" x14ac:dyDescent="0.2">
      <c r="A220" s="48"/>
      <c r="B220" s="5"/>
      <c r="C220" s="5"/>
      <c r="D220" s="5"/>
      <c r="E220" s="5"/>
      <c r="F220" s="5"/>
      <c r="G220" s="5"/>
      <c r="H220" s="5"/>
      <c r="I220" s="5"/>
      <c r="J220" s="102"/>
      <c r="K220" s="103"/>
    </row>
    <row r="221" spans="1:11" x14ac:dyDescent="0.2">
      <c r="A221" s="49" t="s">
        <v>321</v>
      </c>
      <c r="B221" s="5"/>
      <c r="C221" s="5"/>
      <c r="D221" s="5"/>
      <c r="E221" s="5"/>
      <c r="F221" s="5"/>
      <c r="G221" s="5"/>
      <c r="H221" s="5"/>
      <c r="I221" s="5"/>
      <c r="J221" s="102"/>
      <c r="K221" s="103"/>
    </row>
    <row r="222" spans="1:11" x14ac:dyDescent="0.2">
      <c r="A222" s="49" t="s">
        <v>322</v>
      </c>
      <c r="B222" s="5"/>
      <c r="C222" s="5"/>
      <c r="D222" s="5"/>
      <c r="E222" s="5"/>
      <c r="F222" s="5"/>
      <c r="G222" s="5"/>
      <c r="H222" s="5"/>
      <c r="I222" s="5"/>
      <c r="J222" s="102"/>
      <c r="K222" s="103"/>
    </row>
    <row r="223" spans="1:11" x14ac:dyDescent="0.2">
      <c r="A223" s="101"/>
      <c r="B223" s="102"/>
      <c r="C223" s="102"/>
      <c r="D223" s="102"/>
      <c r="E223" s="102"/>
      <c r="F223" s="102"/>
      <c r="G223" s="102"/>
      <c r="H223" s="102"/>
      <c r="I223" s="102"/>
      <c r="J223" s="102"/>
      <c r="K223" s="103"/>
    </row>
    <row r="224" spans="1:11" x14ac:dyDescent="0.2">
      <c r="A224" s="101"/>
      <c r="B224" s="102"/>
      <c r="C224" s="102"/>
      <c r="D224" s="102"/>
      <c r="E224" s="102"/>
      <c r="F224" s="102"/>
      <c r="G224" s="102"/>
      <c r="H224" s="102"/>
      <c r="I224" s="102"/>
      <c r="J224" s="102"/>
      <c r="K224" s="103"/>
    </row>
    <row r="225" spans="1:11" ht="13.5" thickBot="1" x14ac:dyDescent="0.25">
      <c r="A225" s="104"/>
      <c r="B225" s="105"/>
      <c r="C225" s="105"/>
      <c r="D225" s="105"/>
      <c r="E225" s="105"/>
      <c r="F225" s="105"/>
      <c r="G225" s="105"/>
      <c r="H225" s="105"/>
      <c r="I225" s="105"/>
      <c r="J225" s="105"/>
      <c r="K225" s="106"/>
    </row>
    <row r="226" spans="1:11" x14ac:dyDescent="0.2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</row>
    <row r="227" spans="1:11" x14ac:dyDescent="0.2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</row>
    <row r="228" spans="1:11" x14ac:dyDescent="0.2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</row>
    <row r="229" spans="1:11" x14ac:dyDescent="0.2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</row>
    <row r="230" spans="1:11" x14ac:dyDescent="0.2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</row>
    <row r="231" spans="1:11" x14ac:dyDescent="0.2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</row>
    <row r="232" spans="1:11" x14ac:dyDescent="0.2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</row>
    <row r="233" spans="1:11" x14ac:dyDescent="0.2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</row>
    <row r="234" spans="1:11" x14ac:dyDescent="0.2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</row>
    <row r="235" spans="1:11" x14ac:dyDescent="0.2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</row>
    <row r="236" spans="1:11" x14ac:dyDescent="0.2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</row>
    <row r="237" spans="1:11" x14ac:dyDescent="0.2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</row>
    <row r="238" spans="1:11" x14ac:dyDescent="0.2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</row>
    <row r="239" spans="1:11" x14ac:dyDescent="0.2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</row>
    <row r="240" spans="1:11" x14ac:dyDescent="0.2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</row>
    <row r="241" spans="1:11" x14ac:dyDescent="0.2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</row>
  </sheetData>
  <mergeCells count="17">
    <mergeCell ref="B216:I216"/>
    <mergeCell ref="B217:I217"/>
    <mergeCell ref="B2:I2"/>
    <mergeCell ref="G7:G8"/>
    <mergeCell ref="H7:K7"/>
    <mergeCell ref="A7:A8"/>
    <mergeCell ref="B7:B8"/>
    <mergeCell ref="C7:C8"/>
    <mergeCell ref="D7:D8"/>
    <mergeCell ref="J2:K6"/>
    <mergeCell ref="B3:I3"/>
    <mergeCell ref="B4:I4"/>
    <mergeCell ref="B5:I5"/>
    <mergeCell ref="A6:B6"/>
    <mergeCell ref="C6:G6"/>
    <mergeCell ref="E7:E8"/>
    <mergeCell ref="F7:F8"/>
  </mergeCells>
  <pageMargins left="0.70866141732283472" right="0.31496062992125984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Bienvenida Angulo</cp:lastModifiedBy>
  <cp:lastPrinted>2017-03-22T23:34:53Z</cp:lastPrinted>
  <dcterms:created xsi:type="dcterms:W3CDTF">2017-02-06T20:24:21Z</dcterms:created>
  <dcterms:modified xsi:type="dcterms:W3CDTF">2017-03-22T23:47:33Z</dcterms:modified>
</cp:coreProperties>
</file>